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NOVO\RAČUNOVODSTVO\PRORAČUN\IZVRŠENJE proračuna\DIP 2024. IZVJEŠTAJ o izvršenju proračuna polugodišnji i godišnji\1.1.-31.12.2024\za slanje\"/>
    </mc:Choice>
  </mc:AlternateContent>
  <bookViews>
    <workbookView xWindow="0" yWindow="0" windowWidth="23040" windowHeight="8205"/>
  </bookViews>
  <sheets>
    <sheet name="Sažetak" sheetId="1" r:id="rId1"/>
    <sheet name="PiR - prema ekonomskoj kl." sheetId="3" r:id="rId2"/>
    <sheet name="PiR - prema izvorima finan." sheetId="2" r:id="rId3"/>
    <sheet name="PiR - prema funkcijskoj kl" sheetId="4" r:id="rId4"/>
    <sheet name="Račun fin - prema ekonomskoj kl" sheetId="5" r:id="rId5"/>
    <sheet name="Račun fin - prema izvorima" sheetId="6" r:id="rId6"/>
    <sheet name="Poseban dio - prema prog. kl" sheetId="7" r:id="rId7"/>
  </sheets>
  <externalReferences>
    <externalReference r:id="rId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G10" i="3"/>
  <c r="F10" i="3"/>
  <c r="E10" i="3"/>
  <c r="D10" i="3"/>
  <c r="C10" i="3"/>
  <c r="H8" i="3"/>
  <c r="G8" i="3"/>
  <c r="F8" i="3"/>
  <c r="E8" i="3"/>
  <c r="D8" i="3"/>
  <c r="C8" i="3"/>
  <c r="E9" i="7" l="1"/>
  <c r="D9" i="7"/>
  <c r="C9" i="7"/>
  <c r="H10" i="6"/>
  <c r="G10" i="6"/>
  <c r="F10" i="6"/>
  <c r="E10" i="6"/>
  <c r="D10" i="6"/>
  <c r="C10" i="6"/>
  <c r="H8" i="6"/>
  <c r="G8" i="6"/>
  <c r="F8" i="6"/>
  <c r="E8" i="6"/>
  <c r="D8" i="6"/>
  <c r="C8" i="6"/>
  <c r="H10" i="5"/>
  <c r="G10" i="5"/>
  <c r="F10" i="5"/>
  <c r="E10" i="5"/>
  <c r="D10" i="5"/>
  <c r="C10" i="5"/>
  <c r="H8" i="5"/>
  <c r="G8" i="5"/>
  <c r="F8" i="5"/>
  <c r="E8" i="5"/>
  <c r="D8" i="5"/>
  <c r="C8" i="5"/>
  <c r="H10" i="4"/>
  <c r="G10" i="4"/>
  <c r="F10" i="4"/>
  <c r="E10" i="4"/>
  <c r="D10" i="4"/>
  <c r="C10" i="4"/>
  <c r="H8" i="4"/>
  <c r="G8" i="4"/>
  <c r="F8" i="4"/>
  <c r="E8" i="4"/>
  <c r="D8" i="4"/>
  <c r="C8" i="4"/>
  <c r="G8" i="2"/>
  <c r="F8" i="2"/>
  <c r="E8" i="2"/>
  <c r="D8" i="2"/>
  <c r="C8" i="2"/>
  <c r="B8" i="2"/>
  <c r="L25" i="1" l="1"/>
  <c r="K25" i="1"/>
  <c r="L24" i="1"/>
  <c r="K24" i="1"/>
  <c r="J22" i="1"/>
  <c r="L22" i="1" s="1"/>
  <c r="I22" i="1"/>
  <c r="H22" i="1"/>
  <c r="G22" i="1"/>
  <c r="L21" i="1"/>
  <c r="J21" i="1"/>
  <c r="K21" i="1" s="1"/>
  <c r="I21" i="1"/>
  <c r="I23" i="1" s="1"/>
  <c r="I26" i="1" s="1"/>
  <c r="H21" i="1"/>
  <c r="H23" i="1" s="1"/>
  <c r="H26" i="1" s="1"/>
  <c r="G21" i="1"/>
  <c r="G23" i="1" s="1"/>
  <c r="G26" i="1" s="1"/>
  <c r="J14" i="1"/>
  <c r="L14" i="1" s="1"/>
  <c r="I14" i="1"/>
  <c r="H14" i="1"/>
  <c r="G14" i="1"/>
  <c r="J13" i="1"/>
  <c r="L13" i="1" s="1"/>
  <c r="I13" i="1"/>
  <c r="I15" i="1" s="1"/>
  <c r="H13" i="1"/>
  <c r="H15" i="1" s="1"/>
  <c r="G13" i="1"/>
  <c r="G15" i="1" s="1"/>
  <c r="J11" i="1"/>
  <c r="L11" i="1" s="1"/>
  <c r="I11" i="1"/>
  <c r="H11" i="1"/>
  <c r="G11" i="1"/>
  <c r="J10" i="1"/>
  <c r="K10" i="1" s="1"/>
  <c r="I10" i="1"/>
  <c r="I12" i="1" s="1"/>
  <c r="I16" i="1" s="1"/>
  <c r="H10" i="1"/>
  <c r="H12" i="1" s="1"/>
  <c r="H16" i="1" s="1"/>
  <c r="H27" i="1" s="1"/>
  <c r="G10" i="1"/>
  <c r="G12" i="1" s="1"/>
  <c r="L8" i="1"/>
  <c r="L19" i="1" s="1"/>
  <c r="K8" i="1"/>
  <c r="K19" i="1" s="1"/>
  <c r="J8" i="1"/>
  <c r="J19" i="1" s="1"/>
  <c r="I8" i="1"/>
  <c r="I19" i="1" s="1"/>
  <c r="H8" i="1"/>
  <c r="H19" i="1" s="1"/>
  <c r="G8" i="1"/>
  <c r="G19" i="1" s="1"/>
  <c r="I27" i="1" l="1"/>
  <c r="G16" i="1"/>
  <c r="G27" i="1" s="1"/>
  <c r="J12" i="1"/>
  <c r="L10" i="1"/>
  <c r="J15" i="1"/>
  <c r="K11" i="1"/>
  <c r="K13" i="1"/>
  <c r="K22" i="1"/>
  <c r="J23" i="1"/>
  <c r="K14" i="1"/>
  <c r="L15" i="1" l="1"/>
  <c r="K15" i="1"/>
  <c r="L12" i="1"/>
  <c r="K12" i="1"/>
  <c r="J16" i="1"/>
  <c r="K23" i="1"/>
  <c r="J26" i="1"/>
  <c r="L23" i="1"/>
  <c r="L26" i="1" l="1"/>
  <c r="K26" i="1"/>
  <c r="J27" i="1"/>
  <c r="K16" i="1"/>
  <c r="L16" i="1"/>
</calcChain>
</file>

<file path=xl/sharedStrings.xml><?xml version="1.0" encoding="utf-8"?>
<sst xmlns="http://schemas.openxmlformats.org/spreadsheetml/2006/main" count="424" uniqueCount="209">
  <si>
    <t>IZVRŠENJE FINANCIJSKOG PLANA PRORAČUNSKOG KORISNIKA DRŽAVNOG PRORAČUNA
ZA PRVO POLUGODIŠTE 2023. GODINE</t>
  </si>
  <si>
    <t>I. OPĆI DIO</t>
  </si>
  <si>
    <t>SAŽETAK  RAČUNA PRIHODA I RASHODA I RAČUNA FINANCIRANJA</t>
  </si>
  <si>
    <t>SAŽETAK RAČUNA PRIHODA I RASHODA</t>
  </si>
  <si>
    <t>BROJČANA OZNAKA I NAZIV</t>
  </si>
  <si>
    <t>6=5/2*100</t>
  </si>
  <si>
    <t>7=5/4*100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</si>
  <si>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</si>
  <si>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</si>
  <si>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</si>
  <si>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</si>
  <si>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</si>
  <si>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</si>
  <si>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</si>
  <si>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</si>
  <si>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</si>
  <si>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</si>
  <si>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</si>
  <si>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PRIJENOS SREDSTAVA IZ PRETHODNE GODINE</t>
  </si>
  <si>
    <t>PRIJENOS SREDSTAVA U SLJEDEĆE RAZDOBLJE</t>
  </si>
  <si>
    <t xml:space="preserve">NETO FINANCIRANJE </t>
  </si>
  <si>
    <t xml:space="preserve">VIŠAK/MANJAK + NETO FINANCIRANJE </t>
  </si>
  <si>
    <t>IZVJEŠTAJ O PRIHODIMA I RASHODIMA PREMA IZVORIMA FINANCIRANJA</t>
  </si>
  <si>
    <t/>
  </si>
  <si>
    <t>Ostvarenje/Izvršenje 
01.2023. - 12.2023.</t>
  </si>
  <si>
    <t>Izvorni plan ili Rebalans 
2024.</t>
  </si>
  <si>
    <t>Tekući plan 
2024.</t>
  </si>
  <si>
    <t>Ostvarenje/Izvršenje 
01.2024. - 12.2024.</t>
  </si>
  <si>
    <t>Indeks
(5)/(2)</t>
  </si>
  <si>
    <t>Indeks
(5)/(4)</t>
  </si>
  <si>
    <t>Prihodi i rashodi</t>
  </si>
  <si>
    <t>EUR</t>
  </si>
  <si>
    <t>PRIHODI</t>
  </si>
  <si>
    <t>1 Opći prihodi i primici</t>
  </si>
  <si>
    <t>11 Opći prihodi i primici</t>
  </si>
  <si>
    <t>5 Pomoći</t>
  </si>
  <si>
    <t>51 Pomoći EU</t>
  </si>
  <si>
    <t>RASHODI</t>
  </si>
  <si>
    <t>IZVJEŠTAJ O RASHODIMA PREMA FUNKCIJSKOJ KLASIFIKACIJI</t>
  </si>
  <si>
    <t>UKUPNO RASHODI</t>
  </si>
  <si>
    <t>Funkcijsko područje</t>
  </si>
  <si>
    <t>GFS</t>
  </si>
  <si>
    <t>Funkcijska klasifikacija</t>
  </si>
  <si>
    <t>01</t>
  </si>
  <si>
    <t>Opće javne usluge</t>
  </si>
  <si>
    <t>016</t>
  </si>
  <si>
    <t>Opće javne usluge koje nisu drugdje svrstane</t>
  </si>
  <si>
    <t>IZVJEŠTAJ RAČUNA FINANCIRANJA PREMA EKONOMSKOJ KLASIFIKACIJI</t>
  </si>
  <si>
    <t>Nisu nađeni primjenjivi podaci</t>
  </si>
  <si>
    <t>IZVJEŠTAJ RAČUNA FINANCIRANJA PREMA IZVORIMA FINANCIRANJA</t>
  </si>
  <si>
    <t>II. POSEBNI DIO</t>
  </si>
  <si>
    <t>IZVJEŠTAJ PO PROGRAMSKOJ KLASIFIKACIJI</t>
  </si>
  <si>
    <t>INDEKS
(4)/(3)</t>
  </si>
  <si>
    <t>Ostvarenje/Izvršenje 
01.2024. - 12.2025.</t>
  </si>
  <si>
    <t>Glava (O2) (t)</t>
  </si>
  <si>
    <t>Ukupni rezultat</t>
  </si>
  <si>
    <t>01205</t>
  </si>
  <si>
    <t>Državno izborno povjerenstvo Republike Hrvatske</t>
  </si>
  <si>
    <t>11</t>
  </si>
  <si>
    <t>Opći prihodi i primici</t>
  </si>
  <si>
    <t>51</t>
  </si>
  <si>
    <t>Pomoći EU</t>
  </si>
  <si>
    <t>IZVORNI PLAN ILI REBALANS 
2024.</t>
  </si>
  <si>
    <t>TEKUĆI PLAN 
2024.</t>
  </si>
  <si>
    <t>OSTVARENJE/IZVRŠENJE 
01.2024. - 12.2025.</t>
  </si>
  <si>
    <t>21</t>
  </si>
  <si>
    <t>POLITIČKI SUSTAV</t>
  </si>
  <si>
    <t>2124</t>
  </si>
  <si>
    <t>PROVEDBA IZBORA I REFERENDUMA</t>
  </si>
  <si>
    <t>A896001</t>
  </si>
  <si>
    <t>PROVEDBA IZBORA</t>
  </si>
  <si>
    <t>32</t>
  </si>
  <si>
    <t>Materijalni rashodi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</si>
  <si>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</si>
  <si>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</si>
  <si>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</si>
  <si>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</si>
  <si>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</si>
  <si>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</si>
  <si>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3231</t>
  </si>
  <si>
    <t>Usluge telefona, interneta, pošte i prijevoza</t>
  </si>
  <si>
    <t>3232</t>
  </si>
  <si>
    <t>Usluge tekućeg i investicijskog  održavanja</t>
  </si>
  <si>
    <t>3233</t>
  </si>
  <si>
    <t>Usluge promidžbe i informiranja</t>
  </si>
  <si>
    <t>3235</t>
  </si>
  <si>
    <t>Zakupnine i najamnine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</si>
  <si>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</si>
  <si>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</si>
  <si>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</si>
  <si>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</si>
  <si>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</si>
  <si>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</si>
  <si>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</si>
  <si>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</si>
  <si>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3291</t>
  </si>
  <si>
    <t>Naknade za rad predstavničkih i izvršnih tijela, povjerenstava i slično</t>
  </si>
  <si>
    <t>3293</t>
  </si>
  <si>
    <t>Reprezentacija</t>
  </si>
  <si>
    <t>34</t>
  </si>
  <si>
    <t>Financijski rashodi</t>
  </si>
  <si>
    <t>36</t>
  </si>
  <si>
    <t>Pomoći dane u inozemstvo i unutar općeg proračuna</t>
  </si>
  <si>
    <t>3631</t>
  </si>
  <si>
    <t>Tekuće pomoći drugom proračunu i izvanproračunskim korisnicima</t>
  </si>
  <si>
    <t>38</t>
  </si>
  <si>
    <t>Rashodi za donacije, kazne, naknade šteta i kapitalne pomoći</t>
  </si>
  <si>
    <t>3811</t>
  </si>
  <si>
    <t>Tekuće donacije u novcu</t>
  </si>
  <si>
    <t>A896002</t>
  </si>
  <si>
    <t>ADMINISTRACIJA I UPRAVLJANJE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</si>
  <si>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</si>
  <si>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</si>
  <si>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</si>
  <si>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</si>
  <si>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</si>
  <si>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</si>
  <si>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</si>
  <si>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</si>
  <si>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</si>
  <si>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</si>
  <si>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</si>
  <si>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</si>
  <si>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</si>
  <si>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</si>
  <si>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</si>
  <si>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</si>
  <si>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3225</t>
  </si>
  <si>
    <t>Sitni inventar i autogume</t>
  </si>
  <si>
    <t>3234</t>
  </si>
  <si>
    <t>Komunalne usluge</t>
  </si>
  <si>
    <t>3236</t>
  </si>
  <si>
    <t>Zdravstvene i veterinarske usluge</t>
  </si>
  <si>
    <t>3292</t>
  </si>
  <si>
    <t>Premije osiguranja</t>
  </si>
  <si>
    <t>3295</t>
  </si>
  <si>
    <t>Pristojbe i naknade</t>
  </si>
  <si>
    <t>3299</t>
  </si>
  <si>
    <t>Ostali nespomenuti rashodi poslovanja</t>
  </si>
  <si>
    <t>3433</t>
  </si>
  <si>
    <t>Zatezne kamate</t>
  </si>
  <si>
    <t>42</t>
  </si>
  <si>
    <t>Rashodi za nabavu proizvedene dugotrajne imovine</t>
  </si>
  <si>
    <t>4221</t>
  </si>
  <si>
    <t>Uredska oprema i namještaj</t>
  </si>
  <si>
    <t>4222</t>
  </si>
  <si>
    <t>Komunikacijska oprema</t>
  </si>
  <si>
    <t>A896006</t>
  </si>
  <si>
    <t>PROVEDBA REFERENDUMA</t>
  </si>
  <si>
    <t>K896003</t>
  </si>
  <si>
    <t>INFORMATIZACIJA DRŽAVNOG IZBORNOG POVJERENSTVA REPUBLIKE HRVATSKE</t>
  </si>
  <si>
    <t>4262</t>
  </si>
  <si>
    <t>Ulaganja u računalne programe</t>
  </si>
  <si>
    <t xml:space="preserve"> RAČUN PRIHODA I RASHODA </t>
  </si>
  <si>
    <t xml:space="preserve">IZVJEŠTAJ O PRIHODIMA I RASHODIMA PREMA EKONOMSKOJ KLASIFIKACIJI </t>
  </si>
  <si>
    <t>UKUPNI PRIHODI</t>
  </si>
  <si>
    <t xml:space="preserve">6 </t>
  </si>
  <si>
    <t>Prihodi poslovanja</t>
  </si>
  <si>
    <t xml:space="preserve">67 </t>
  </si>
  <si>
    <t>Prihodi iz proračuna</t>
  </si>
  <si>
    <t xml:space="preserve">671 </t>
  </si>
  <si>
    <t>6711</t>
  </si>
  <si>
    <t>Prihodi iz nadležnog proračuna za financiranje rashoda</t>
  </si>
  <si>
    <t>6712</t>
  </si>
  <si>
    <t>6714</t>
  </si>
  <si>
    <t>Prihodi od nadležnog proračuna za financiranje izdataka</t>
  </si>
  <si>
    <t>OSTVARENJE/IZVRŠENJE 
01.2023. - 12.2023.</t>
  </si>
  <si>
    <t>OSTVARENJE/IZVRŠENJE 
01.2024. - 12.2024.</t>
  </si>
  <si>
    <t>INDEKS
(5)/(2)</t>
  </si>
  <si>
    <t>INDEKS
(5)/(4)</t>
  </si>
  <si>
    <t>6</t>
  </si>
  <si>
    <t>63</t>
  </si>
  <si>
    <t xml:space="preserve">Pomoći iz nozemstva i od subjekata unutar općeg proračuna </t>
  </si>
  <si>
    <t>632</t>
  </si>
  <si>
    <t>Pomoći od međunarodnih organizacija te institucija i tijela EU</t>
  </si>
  <si>
    <t>6323</t>
  </si>
  <si>
    <t>Tekuće pomoći od institucija i tijela EU</t>
  </si>
  <si>
    <t>UKUPNI RASHODI</t>
  </si>
  <si>
    <t>3</t>
  </si>
  <si>
    <t>Rashodi poslovanja</t>
  </si>
  <si>
    <t>311</t>
  </si>
  <si>
    <t>Plaće (Bruto)</t>
  </si>
  <si>
    <t>312</t>
  </si>
  <si>
    <t>313</t>
  </si>
  <si>
    <t>Doprinosi na plaće</t>
  </si>
  <si>
    <t>321</t>
  </si>
  <si>
    <t>Naknade troškova zaposlenima</t>
  </si>
  <si>
    <t>322</t>
  </si>
  <si>
    <t>Rashodi za materijal i energiju</t>
  </si>
  <si>
    <t>323</t>
  </si>
  <si>
    <t>Rashodi za usluge</t>
  </si>
  <si>
    <t>324</t>
  </si>
  <si>
    <t>329</t>
  </si>
  <si>
    <t>343</t>
  </si>
  <si>
    <t>Ostali financijski rashodi</t>
  </si>
  <si>
    <t>363</t>
  </si>
  <si>
    <t>Pomoći drugom proračunu i izvanproračunskim korisnicima</t>
  </si>
  <si>
    <t>381</t>
  </si>
  <si>
    <t>Tekuće donacije</t>
  </si>
  <si>
    <t>4</t>
  </si>
  <si>
    <t>Rashodi za nabavu nefinancijske imovine</t>
  </si>
  <si>
    <t>422</t>
  </si>
  <si>
    <t>Postrojenja i oprema</t>
  </si>
  <si>
    <t>4223</t>
  </si>
  <si>
    <t>Oprema za održavanje i zaštitu</t>
  </si>
  <si>
    <t>4227</t>
  </si>
  <si>
    <t>Uređaji, strojevi i oprema za ostale namjene</t>
  </si>
  <si>
    <t>426</t>
  </si>
  <si>
    <t>Nematerijalna proizvedena imovina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</si>
</sst>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  <charset val="238"/>
    </font>
    <font>
      <b/>
      <sz val="10"/>
      <color indexed="44"/>
      <name val="Arial"/>
      <family val="2"/>
      <charset val="238"/>
    </font>
    <font>
      <sz val="10"/>
      <color indexed="44"/>
      <name val="Arial"/>
      <family val="2"/>
      <charset val="238"/>
    </font>
    <font>
      <b/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sz val="10"/>
      <name val="Times New Roman"/>
      <family val="1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Times New Roman"/>
      <family val="1"/>
      <charset val="238"/>
    </font>
    <font>
      <b/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0" fontId="5" fillId="5" borderId="6" applyNumberFormat="0" applyProtection="0">
      <alignment horizontal="left" vertical="center" indent="1"/>
    </xf>
    <xf numFmtId="0" fontId="12" fillId="6" borderId="6" applyNumberFormat="0" applyProtection="0">
      <alignment horizontal="left" vertical="center" indent="1"/>
    </xf>
    <xf numFmtId="0" fontId="19" fillId="5" borderId="6" applyNumberFormat="0" applyProtection="0">
      <alignment horizontal="center" vertical="center"/>
    </xf>
    <xf numFmtId="0" fontId="21" fillId="0" borderId="6" applyNumberFormat="0" applyProtection="0">
      <alignment horizontal="left" vertical="center" wrapText="1" justifyLastLine="1"/>
    </xf>
    <xf numFmtId="4" fontId="22" fillId="0" borderId="6" applyNumberFormat="0" applyProtection="0">
      <alignment horizontal="right" vertical="center"/>
    </xf>
    <xf numFmtId="0" fontId="21" fillId="0" borderId="6" applyNumberFormat="0" applyProtection="0">
      <alignment horizontal="left" vertical="center" wrapText="1"/>
    </xf>
    <xf numFmtId="0" fontId="21" fillId="0" borderId="6" applyNumberFormat="0" applyProtection="0">
      <alignment horizontal="left" vertical="center" wrapText="1"/>
    </xf>
    <xf numFmtId="4" fontId="25" fillId="7" borderId="6" applyNumberFormat="0" applyProtection="0">
      <alignment vertical="center"/>
    </xf>
    <xf numFmtId="4" fontId="26" fillId="8" borderId="6" applyNumberFormat="0" applyProtection="0">
      <alignment horizontal="right" vertical="center"/>
    </xf>
    <xf numFmtId="4" fontId="25" fillId="7" borderId="6" applyNumberFormat="0" applyProtection="0">
      <alignment horizontal="left" vertical="center" indent="1"/>
    </xf>
    <xf numFmtId="0" fontId="18" fillId="0" borderId="6" applyNumberFormat="0" applyProtection="0">
      <alignment horizontal="left" vertical="center" wrapText="1"/>
    </xf>
  </cellStyleXfs>
  <cellXfs count="143">
    <xf numFmtId="0" fontId="0" fillId="0" borderId="0" xfId="0"/>
    <xf numFmtId="0" fontId="0" fillId="0" borderId="0" xfId="0" applyFill="1"/>
    <xf numFmtId="0" fontId="4" fillId="0" borderId="0" xfId="1" applyFont="1" applyAlignment="1">
      <alignment horizontal="center" vertical="center" wrapText="1"/>
    </xf>
    <xf numFmtId="4" fontId="4" fillId="0" borderId="0" xfId="1" applyNumberFormat="1" applyFont="1" applyAlignment="1">
      <alignment horizontal="center" vertical="center" wrapText="1"/>
    </xf>
    <xf numFmtId="3" fontId="4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4" fontId="3" fillId="0" borderId="0" xfId="1" applyNumberFormat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4" fontId="6" fillId="0" borderId="1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 wrapText="1"/>
    </xf>
    <xf numFmtId="4" fontId="7" fillId="0" borderId="1" xfId="1" applyNumberFormat="1" applyFont="1" applyBorder="1" applyAlignment="1">
      <alignment horizontal="right" vertical="center"/>
    </xf>
    <xf numFmtId="4" fontId="8" fillId="0" borderId="2" xfId="1" quotePrefix="1" applyNumberFormat="1" applyFont="1" applyBorder="1" applyAlignment="1">
      <alignment horizontal="center" vertical="center" wrapText="1"/>
    </xf>
    <xf numFmtId="3" fontId="9" fillId="2" borderId="2" xfId="1" applyNumberFormat="1" applyFont="1" applyFill="1" applyBorder="1" applyAlignment="1">
      <alignment horizontal="center" vertical="center" wrapText="1"/>
    </xf>
    <xf numFmtId="4" fontId="9" fillId="2" borderId="2" xfId="1" applyNumberFormat="1" applyFont="1" applyFill="1" applyBorder="1" applyAlignment="1">
      <alignment horizontal="center" vertical="center" wrapText="1"/>
    </xf>
    <xf numFmtId="4" fontId="5" fillId="0" borderId="2" xfId="1" applyNumberFormat="1" applyFont="1" applyFill="1" applyBorder="1" applyAlignment="1">
      <alignment vertical="center" wrapText="1"/>
    </xf>
    <xf numFmtId="3" fontId="5" fillId="0" borderId="2" xfId="1" applyNumberFormat="1" applyFont="1" applyFill="1" applyBorder="1" applyAlignment="1">
      <alignment vertical="center" wrapText="1"/>
    </xf>
    <xf numFmtId="4" fontId="5" fillId="0" borderId="2" xfId="1" applyNumberFormat="1" applyFont="1" applyFill="1" applyBorder="1" applyAlignment="1">
      <alignment horizontal="right" vertical="center" wrapText="1"/>
    </xf>
    <xf numFmtId="4" fontId="5" fillId="3" borderId="2" xfId="1" applyNumberFormat="1" applyFont="1" applyFill="1" applyBorder="1" applyAlignment="1">
      <alignment vertical="center"/>
    </xf>
    <xf numFmtId="3" fontId="5" fillId="3" borderId="2" xfId="1" applyNumberFormat="1" applyFont="1" applyFill="1" applyBorder="1" applyAlignment="1">
      <alignment vertical="center"/>
    </xf>
    <xf numFmtId="4" fontId="8" fillId="3" borderId="2" xfId="1" applyNumberFormat="1" applyFont="1" applyFill="1" applyBorder="1" applyAlignment="1">
      <alignment horizontal="right"/>
    </xf>
    <xf numFmtId="4" fontId="8" fillId="0" borderId="2" xfId="1" applyNumberFormat="1" applyFont="1" applyBorder="1" applyAlignment="1">
      <alignment horizontal="right"/>
    </xf>
    <xf numFmtId="0" fontId="5" fillId="3" borderId="3" xfId="1" applyFont="1" applyFill="1" applyBorder="1" applyAlignment="1">
      <alignment horizontal="left" vertical="center"/>
    </xf>
    <xf numFmtId="0" fontId="5" fillId="3" borderId="4" xfId="1" applyFont="1" applyFill="1" applyBorder="1" applyAlignment="1">
      <alignment vertical="center"/>
    </xf>
    <xf numFmtId="4" fontId="5" fillId="3" borderId="2" xfId="1" applyNumberFormat="1" applyFont="1" applyFill="1" applyBorder="1" applyAlignment="1">
      <alignment vertical="center" wrapText="1"/>
    </xf>
    <xf numFmtId="3" fontId="5" fillId="3" borderId="2" xfId="1" applyNumberFormat="1" applyFont="1" applyFill="1" applyBorder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3" fontId="10" fillId="0" borderId="0" xfId="1" applyNumberFormat="1" applyFont="1" applyAlignment="1">
      <alignment horizontal="center" vertical="center" wrapText="1"/>
    </xf>
    <xf numFmtId="4" fontId="11" fillId="0" borderId="0" xfId="1" applyNumberFormat="1" applyFont="1"/>
    <xf numFmtId="4" fontId="8" fillId="0" borderId="2" xfId="1" applyNumberFormat="1" applyFont="1" applyBorder="1" applyAlignment="1">
      <alignment horizontal="right" vertical="center"/>
    </xf>
    <xf numFmtId="4" fontId="8" fillId="3" borderId="2" xfId="1" applyNumberFormat="1" applyFont="1" applyFill="1" applyBorder="1" applyAlignment="1">
      <alignment horizontal="right" vertical="center" wrapText="1"/>
    </xf>
    <xf numFmtId="4" fontId="0" fillId="0" borderId="0" xfId="0" applyNumberFormat="1" applyFill="1"/>
    <xf numFmtId="3" fontId="0" fillId="0" borderId="0" xfId="0" applyNumberFormat="1" applyFill="1"/>
    <xf numFmtId="0" fontId="13" fillId="0" borderId="0" xfId="1" applyFont="1" applyAlignment="1">
      <alignment horizontal="center" vertical="center" wrapText="1"/>
    </xf>
    <xf numFmtId="4" fontId="13" fillId="0" borderId="0" xfId="1" applyNumberFormat="1" applyFont="1" applyAlignment="1">
      <alignment horizontal="center" vertical="center" wrapText="1"/>
    </xf>
    <xf numFmtId="3" fontId="13" fillId="0" borderId="0" xfId="1" applyNumberFormat="1" applyFont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14" fillId="0" borderId="0" xfId="0" applyFont="1" applyFill="1"/>
    <xf numFmtId="0" fontId="11" fillId="0" borderId="0" xfId="1" applyFont="1" applyFill="1" applyAlignment="1">
      <alignment vertical="center" wrapText="1"/>
    </xf>
    <xf numFmtId="0" fontId="3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vertical="center"/>
    </xf>
    <xf numFmtId="3" fontId="15" fillId="4" borderId="4" xfId="0" applyNumberFormat="1" applyFont="1" applyFill="1" applyBorder="1" applyAlignment="1">
      <alignment horizontal="center" vertical="center" wrapText="1" justifyLastLine="1"/>
    </xf>
    <xf numFmtId="4" fontId="15" fillId="4" borderId="7" xfId="2" applyNumberFormat="1" applyFont="1" applyFill="1" applyBorder="1" applyAlignment="1">
      <alignment horizontal="center" vertical="center" wrapText="1" justifyLastLine="1"/>
    </xf>
    <xf numFmtId="0" fontId="14" fillId="0" borderId="0" xfId="0" applyFont="1" applyFill="1" applyAlignment="1">
      <alignment horizontal="center" vertical="center"/>
    </xf>
    <xf numFmtId="3" fontId="16" fillId="4" borderId="4" xfId="0" applyNumberFormat="1" applyFont="1" applyFill="1" applyBorder="1" applyAlignment="1">
      <alignment horizontal="center" vertical="center" wrapText="1" justifyLastLine="1"/>
    </xf>
    <xf numFmtId="1" fontId="16" fillId="4" borderId="4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0" fillId="0" borderId="0" xfId="0" applyFill="1" applyBorder="1"/>
    <xf numFmtId="0" fontId="14" fillId="0" borderId="0" xfId="0" applyFont="1" applyFill="1" applyBorder="1"/>
    <xf numFmtId="0" fontId="12" fillId="0" borderId="0" xfId="2" quotePrefix="1" applyNumberFormat="1" applyFont="1" applyFill="1" applyBorder="1">
      <alignment horizontal="left" vertical="center" indent="1"/>
    </xf>
    <xf numFmtId="0" fontId="12" fillId="0" borderId="0" xfId="3" quotePrefix="1" applyFont="1" applyFill="1" applyBorder="1" applyAlignment="1">
      <alignment horizontal="left" vertical="center" wrapText="1" indent="1"/>
    </xf>
    <xf numFmtId="0" fontId="12" fillId="0" borderId="0" xfId="0" applyFont="1" applyFill="1" applyBorder="1"/>
    <xf numFmtId="0" fontId="18" fillId="0" borderId="0" xfId="0" applyFont="1" applyFill="1" applyBorder="1"/>
    <xf numFmtId="0" fontId="20" fillId="0" borderId="0" xfId="4" quotePrefix="1" applyFont="1" applyFill="1" applyBorder="1">
      <alignment horizontal="center" vertical="center"/>
    </xf>
    <xf numFmtId="0" fontId="21" fillId="0" borderId="0" xfId="5" quotePrefix="1" applyFont="1" applyFill="1" applyBorder="1" applyAlignment="1">
      <alignment horizontal="left" vertical="center" wrapText="1" indent="2" justifyLastLine="1"/>
    </xf>
    <xf numFmtId="4" fontId="23" fillId="0" borderId="0" xfId="6" applyNumberFormat="1" applyFont="1" applyFill="1" applyBorder="1">
      <alignment horizontal="right" vertical="center"/>
    </xf>
    <xf numFmtId="3" fontId="23" fillId="0" borderId="0" xfId="6" applyNumberFormat="1" applyFont="1" applyFill="1" applyBorder="1">
      <alignment horizontal="right" vertical="center"/>
    </xf>
    <xf numFmtId="0" fontId="5" fillId="0" borderId="0" xfId="0" applyFont="1" applyFill="1" applyBorder="1"/>
    <xf numFmtId="0" fontId="21" fillId="0" borderId="0" xfId="0" applyFont="1" applyFill="1" applyBorder="1"/>
    <xf numFmtId="0" fontId="24" fillId="0" borderId="0" xfId="0" applyFont="1" applyFill="1" applyBorder="1"/>
    <xf numFmtId="0" fontId="21" fillId="0" borderId="0" xfId="7" quotePrefix="1" applyFont="1" applyFill="1" applyBorder="1" applyAlignment="1">
      <alignment horizontal="left" vertical="center" wrapText="1" indent="3"/>
    </xf>
    <xf numFmtId="0" fontId="18" fillId="0" borderId="0" xfId="8" quotePrefix="1" applyFont="1" applyFill="1" applyBorder="1" applyAlignment="1">
      <alignment horizontal="left" vertical="center" wrapText="1" indent="4"/>
    </xf>
    <xf numFmtId="4" fontId="22" fillId="0" borderId="0" xfId="6" applyNumberFormat="1" applyFont="1" applyFill="1" applyBorder="1">
      <alignment horizontal="right" vertical="center"/>
    </xf>
    <xf numFmtId="3" fontId="22" fillId="0" borderId="0" xfId="6" applyNumberFormat="1" applyFont="1" applyFill="1" applyBorder="1">
      <alignment horizontal="right" vertical="center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/>
    <xf numFmtId="3" fontId="14" fillId="0" borderId="0" xfId="0" applyNumberFormat="1" applyFont="1" applyFill="1"/>
    <xf numFmtId="0" fontId="17" fillId="0" borderId="0" xfId="0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vertical="top" wrapText="1" justifyLastLine="1"/>
    </xf>
    <xf numFmtId="4" fontId="8" fillId="0" borderId="0" xfId="9" applyNumberFormat="1" applyFont="1" applyFill="1" applyBorder="1">
      <alignment vertical="center"/>
    </xf>
    <xf numFmtId="0" fontId="5" fillId="0" borderId="0" xfId="2" quotePrefix="1" applyNumberFormat="1" applyFill="1" applyBorder="1">
      <alignment horizontal="left" vertical="center" indent="1"/>
    </xf>
    <xf numFmtId="0" fontId="12" fillId="0" borderId="0" xfId="3" quotePrefix="1" applyFill="1" applyBorder="1" applyAlignment="1">
      <alignment horizontal="left" vertical="center" wrapText="1" indent="1"/>
    </xf>
    <xf numFmtId="0" fontId="19" fillId="0" borderId="0" xfId="4" quotePrefix="1" applyFill="1" applyBorder="1">
      <alignment horizontal="center" vertical="center"/>
    </xf>
    <xf numFmtId="0" fontId="21" fillId="0" borderId="0" xfId="5" quotePrefix="1" applyFill="1" applyBorder="1" applyAlignment="1">
      <alignment horizontal="left" vertical="center" wrapText="1" indent="2" justifyLastLine="1"/>
    </xf>
    <xf numFmtId="0" fontId="21" fillId="0" borderId="0" xfId="5" quotePrefix="1" applyFill="1" applyBorder="1">
      <alignment horizontal="left" vertical="center" wrapText="1" justifyLastLine="1"/>
    </xf>
    <xf numFmtId="4" fontId="22" fillId="0" borderId="0" xfId="6" applyNumberFormat="1" applyFill="1" applyBorder="1">
      <alignment horizontal="right" vertical="center"/>
    </xf>
    <xf numFmtId="3" fontId="22" fillId="0" borderId="0" xfId="6" applyNumberFormat="1" applyFill="1" applyBorder="1">
      <alignment horizontal="right" vertical="center"/>
    </xf>
    <xf numFmtId="0" fontId="21" fillId="0" borderId="0" xfId="7" quotePrefix="1" applyFont="1" applyFill="1" applyBorder="1">
      <alignment horizontal="left" vertical="center" wrapText="1"/>
    </xf>
    <xf numFmtId="0" fontId="18" fillId="0" borderId="0" xfId="8" quotePrefix="1" applyFont="1" applyFill="1" applyBorder="1">
      <alignment horizontal="left" vertical="center" wrapText="1"/>
    </xf>
    <xf numFmtId="0" fontId="26" fillId="0" borderId="0" xfId="10" quotePrefix="1" applyNumberFormat="1" applyFill="1" applyBorder="1">
      <alignment horizontal="right" vertical="center"/>
    </xf>
    <xf numFmtId="0" fontId="3" fillId="0" borderId="0" xfId="1" applyFont="1" applyFill="1" applyAlignment="1">
      <alignment vertical="center" wrapText="1"/>
    </xf>
    <xf numFmtId="0" fontId="26" fillId="0" borderId="0" xfId="10" quotePrefix="1" applyNumberFormat="1" applyFont="1" applyFill="1" applyBorder="1">
      <alignment horizontal="right" vertical="center"/>
    </xf>
    <xf numFmtId="4" fontId="15" fillId="4" borderId="4" xfId="2" applyNumberFormat="1" applyFont="1" applyFill="1" applyBorder="1" applyAlignment="1">
      <alignment horizontal="center" vertical="center" wrapText="1" justifyLastLine="1"/>
    </xf>
    <xf numFmtId="0" fontId="27" fillId="0" borderId="0" xfId="0" applyFont="1" applyFill="1" applyBorder="1" applyAlignment="1">
      <alignment horizontal="center" vertical="center"/>
    </xf>
    <xf numFmtId="0" fontId="25" fillId="0" borderId="0" xfId="11" quotePrefix="1" applyNumberFormat="1" applyFont="1" applyFill="1" applyBorder="1">
      <alignment horizontal="left" vertical="center" indent="1"/>
    </xf>
    <xf numFmtId="3" fontId="25" fillId="0" borderId="0" xfId="9" applyNumberFormat="1" applyFont="1" applyFill="1" applyBorder="1">
      <alignment vertical="center"/>
    </xf>
    <xf numFmtId="4" fontId="25" fillId="0" borderId="0" xfId="9" applyNumberFormat="1" applyFont="1" applyFill="1" applyBorder="1">
      <alignment vertical="center"/>
    </xf>
    <xf numFmtId="0" fontId="21" fillId="0" borderId="0" xfId="5" quotePrefix="1" applyFont="1" applyFill="1" applyBorder="1">
      <alignment horizontal="left" vertical="center" wrapText="1" justifyLastLine="1"/>
    </xf>
    <xf numFmtId="3" fontId="28" fillId="0" borderId="0" xfId="9" applyNumberFormat="1" applyFont="1" applyFill="1" applyBorder="1">
      <alignment vertical="center"/>
    </xf>
    <xf numFmtId="4" fontId="28" fillId="0" borderId="0" xfId="9" applyNumberFormat="1" applyFont="1" applyFill="1" applyBorder="1">
      <alignment vertical="center"/>
    </xf>
    <xf numFmtId="0" fontId="18" fillId="0" borderId="0" xfId="7" quotePrefix="1" applyFont="1" applyFill="1" applyBorder="1" applyAlignment="1">
      <alignment horizontal="left" vertical="center" wrapText="1" indent="3"/>
    </xf>
    <xf numFmtId="0" fontId="18" fillId="0" borderId="0" xfId="7" quotePrefix="1" applyFont="1" applyFill="1" applyBorder="1">
      <alignment horizontal="left" vertical="center" wrapText="1"/>
    </xf>
    <xf numFmtId="0" fontId="21" fillId="0" borderId="0" xfId="8" quotePrefix="1" applyFont="1" applyFill="1" applyBorder="1" applyAlignment="1">
      <alignment horizontal="left" vertical="center" wrapText="1" indent="4"/>
    </xf>
    <xf numFmtId="0" fontId="21" fillId="0" borderId="0" xfId="8" quotePrefix="1" applyFont="1" applyFill="1" applyBorder="1">
      <alignment horizontal="left" vertical="center" wrapText="1"/>
    </xf>
    <xf numFmtId="0" fontId="21" fillId="0" borderId="0" xfId="12" quotePrefix="1" applyFont="1" applyFill="1" applyBorder="1" applyAlignment="1">
      <alignment horizontal="left" vertical="center" wrapText="1" indent="5"/>
    </xf>
    <xf numFmtId="0" fontId="21" fillId="0" borderId="0" xfId="12" quotePrefix="1" applyFont="1" applyFill="1" applyBorder="1">
      <alignment horizontal="left" vertical="center" wrapText="1"/>
    </xf>
    <xf numFmtId="0" fontId="18" fillId="0" borderId="0" xfId="12" quotePrefix="1" applyFont="1" applyFill="1" applyBorder="1" applyAlignment="1">
      <alignment horizontal="left" vertical="center" wrapText="1" indent="6"/>
    </xf>
    <xf numFmtId="0" fontId="18" fillId="0" borderId="0" xfId="12" quotePrefix="1" applyFont="1" applyFill="1" applyBorder="1">
      <alignment horizontal="left" vertical="center" wrapText="1"/>
    </xf>
    <xf numFmtId="0" fontId="18" fillId="0" borderId="0" xfId="12" quotePrefix="1" applyFont="1" applyFill="1" applyBorder="1" applyAlignment="1">
      <alignment horizontal="left" vertical="center" wrapText="1" indent="7"/>
    </xf>
    <xf numFmtId="0" fontId="18" fillId="0" borderId="0" xfId="12" quotePrefix="1" applyFont="1" applyFill="1" applyBorder="1" applyAlignment="1">
      <alignment horizontal="left" vertical="center" wrapText="1" indent="8"/>
    </xf>
    <xf numFmtId="0" fontId="22" fillId="0" borderId="0" xfId="6" applyNumberFormat="1" applyFont="1" applyFill="1" applyBorder="1">
      <alignment horizontal="right" vertical="center"/>
    </xf>
    <xf numFmtId="0" fontId="25" fillId="0" borderId="0" xfId="9" applyNumberFormat="1" applyFont="1" applyFill="1" applyBorder="1">
      <alignment vertical="center"/>
    </xf>
    <xf numFmtId="0" fontId="28" fillId="0" borderId="0" xfId="9" applyNumberFormat="1" applyFont="1" applyFill="1" applyBorder="1">
      <alignment vertical="center"/>
    </xf>
    <xf numFmtId="3" fontId="4" fillId="0" borderId="0" xfId="1" applyNumberFormat="1" applyFont="1" applyFill="1" applyAlignment="1">
      <alignment horizontal="center" vertical="center" wrapText="1"/>
    </xf>
    <xf numFmtId="3" fontId="15" fillId="4" borderId="7" xfId="2" applyNumberFormat="1" applyFont="1" applyFill="1" applyBorder="1" applyAlignment="1">
      <alignment horizontal="center" vertical="center" wrapText="1" justifyLastLine="1"/>
    </xf>
    <xf numFmtId="3" fontId="16" fillId="4" borderId="4" xfId="0" applyNumberFormat="1" applyFont="1" applyFill="1" applyBorder="1" applyAlignment="1">
      <alignment horizontal="center" vertical="center"/>
    </xf>
    <xf numFmtId="3" fontId="21" fillId="0" borderId="0" xfId="0" applyNumberFormat="1" applyFont="1" applyFill="1" applyBorder="1" applyAlignment="1">
      <alignment horizontal="right" vertical="top" wrapText="1" justifyLastLine="1"/>
    </xf>
    <xf numFmtId="3" fontId="8" fillId="0" borderId="0" xfId="9" applyNumberFormat="1" applyFont="1" applyFill="1" applyBorder="1">
      <alignment vertical="center"/>
    </xf>
    <xf numFmtId="3" fontId="12" fillId="0" borderId="0" xfId="3" quotePrefix="1" applyNumberFormat="1" applyFill="1" applyBorder="1" applyAlignment="1">
      <alignment horizontal="left" vertical="center" wrapText="1" indent="1"/>
    </xf>
    <xf numFmtId="3" fontId="19" fillId="0" borderId="0" xfId="4" quotePrefix="1" applyNumberFormat="1" applyFill="1" applyBorder="1">
      <alignment horizontal="center" vertical="center"/>
    </xf>
    <xf numFmtId="0" fontId="21" fillId="0" borderId="0" xfId="0" applyFont="1" applyFill="1"/>
    <xf numFmtId="0" fontId="18" fillId="0" borderId="0" xfId="12" quotePrefix="1" applyFont="1" applyFill="1" applyBorder="1" applyAlignment="1">
      <alignment horizontal="left" vertical="center" wrapText="1" indent="5"/>
    </xf>
    <xf numFmtId="4" fontId="5" fillId="0" borderId="0" xfId="9" applyNumberFormat="1" applyFont="1" applyFill="1" applyBorder="1" applyAlignment="1">
      <alignment horizontal="right" vertical="center"/>
    </xf>
    <xf numFmtId="0" fontId="9" fillId="0" borderId="2" xfId="1" quotePrefix="1" applyFont="1" applyBorder="1" applyAlignment="1">
      <alignment horizontal="center" wrapText="1"/>
    </xf>
    <xf numFmtId="0" fontId="9" fillId="0" borderId="3" xfId="1" quotePrefix="1" applyFont="1" applyBorder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8" fillId="0" borderId="2" xfId="1" quotePrefix="1" applyFont="1" applyBorder="1" applyAlignment="1">
      <alignment horizontal="center" vertical="center" wrapText="1"/>
    </xf>
    <xf numFmtId="0" fontId="8" fillId="3" borderId="3" xfId="1" quotePrefix="1" applyFont="1" applyFill="1" applyBorder="1" applyAlignment="1">
      <alignment horizontal="left" wrapText="1"/>
    </xf>
    <xf numFmtId="0" fontId="8" fillId="3" borderId="4" xfId="1" quotePrefix="1" applyFont="1" applyFill="1" applyBorder="1" applyAlignment="1">
      <alignment horizontal="left" wrapText="1"/>
    </xf>
    <xf numFmtId="0" fontId="8" fillId="3" borderId="5" xfId="1" quotePrefix="1" applyFont="1" applyFill="1" applyBorder="1" applyAlignment="1">
      <alignment horizontal="left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3" xfId="1" quotePrefix="1" applyFont="1" applyBorder="1" applyAlignment="1">
      <alignment horizontal="left" vertical="center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/>
    </xf>
    <xf numFmtId="0" fontId="5" fillId="0" borderId="3" xfId="1" quotePrefix="1" applyFont="1" applyBorder="1" applyAlignment="1">
      <alignment horizontal="left" vertical="center" wrapText="1"/>
    </xf>
    <xf numFmtId="0" fontId="5" fillId="3" borderId="3" xfId="1" quotePrefix="1" applyFont="1" applyFill="1" applyBorder="1" applyAlignment="1">
      <alignment horizontal="left" vertical="center" wrapText="1"/>
    </xf>
    <xf numFmtId="0" fontId="9" fillId="0" borderId="3" xfId="1" quotePrefix="1" applyFont="1" applyBorder="1" applyAlignment="1">
      <alignment horizontal="center" vertical="center" wrapText="1"/>
    </xf>
    <xf numFmtId="0" fontId="9" fillId="0" borderId="4" xfId="1" quotePrefix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0" fontId="12" fillId="0" borderId="4" xfId="1" applyFont="1" applyBorder="1" applyAlignment="1">
      <alignment vertical="center" wrapText="1"/>
    </xf>
    <xf numFmtId="0" fontId="5" fillId="0" borderId="0" xfId="1" applyFont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8" fillId="3" borderId="2" xfId="1" quotePrefix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center" vertical="center"/>
    </xf>
    <xf numFmtId="3" fontId="15" fillId="4" borderId="4" xfId="0" applyNumberFormat="1" applyFont="1" applyFill="1" applyBorder="1" applyAlignment="1">
      <alignment horizontal="center" vertical="center" wrapText="1" justifyLastLine="1"/>
    </xf>
    <xf numFmtId="3" fontId="16" fillId="4" borderId="4" xfId="0" applyNumberFormat="1" applyFont="1" applyFill="1" applyBorder="1" applyAlignment="1">
      <alignment horizontal="center" vertical="center" wrapText="1" justifyLastLine="1"/>
    </xf>
    <xf numFmtId="0" fontId="3" fillId="0" borderId="0" xfId="1" applyFont="1" applyFill="1" applyAlignment="1">
      <alignment horizontal="center" vertical="center" wrapText="1"/>
    </xf>
  </cellXfs>
  <cellStyles count="13">
    <cellStyle name="Normal" xfId="0" builtinId="0"/>
    <cellStyle name="Normalno 3" xfId="1"/>
    <cellStyle name="SAPBEXaggData" xfId="9"/>
    <cellStyle name="SAPBEXaggItem" xfId="11"/>
    <cellStyle name="SAPBEXchaText" xfId="2"/>
    <cellStyle name="SAPBEXformats" xfId="4"/>
    <cellStyle name="SAPBEXHLevel0" xfId="5"/>
    <cellStyle name="SAPBEXHLevel0X" xfId="3"/>
    <cellStyle name="SAPBEXHLevel1" xfId="7"/>
    <cellStyle name="SAPBEXHLevel2" xfId="8"/>
    <cellStyle name="SAPBEXHLevel3" xfId="12"/>
    <cellStyle name="SAPBEXstdData" xfId="6"/>
    <cellStyle name="SAPBEXundefined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1341120</xdr:colOff>
      <xdr:row>22</xdr:row>
      <xdr:rowOff>160020</xdr:rowOff>
    </xdr:to>
    <xdr:pic macro="DesignIconClicked">
      <xdr:nvPicPr>
        <xdr:cNvPr id="2" name="BExJ0QUJ0I6USL8I24FM9228VCBI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0"/>
          <a:ext cx="10927080" cy="1668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/RA&#268;UNOVODSTVO/PRORA&#268;UN/IZVR&#352;ENJE%20prora&#269;una/DIP%202024.%20IZVJE&#352;TAJ%20o%20izvr&#353;enju%20prora&#269;una%20polugodi&#353;nji%20i%20godi&#353;nji/1.1.-31.12.2024/Op&#263;i%20i%20poseban%20dio%20-%20sastavljeni%20obrasci/I.%20Sa&#382;etak%20Racuna%20Prihoda%20i%20rashoda%20i%20Racuna%20financiranj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Sažetak"/>
      <sheetName val="FP0002PRPV2"/>
      <sheetName val="FP0002PRR"/>
      <sheetName val="FP0002PRB"/>
      <sheetName val="FP0005PRV2"/>
    </sheetNames>
    <sheetDataSet>
      <sheetData sheetId="0" refreshError="1"/>
      <sheetData sheetId="1" refreshError="1"/>
      <sheetData sheetId="2">
        <row r="5">
          <cell r="B5" t="str">
            <v>6</v>
          </cell>
          <cell r="C5" t="str">
            <v>Prihodi poslovanja</v>
          </cell>
          <cell r="D5">
            <v>2094.02</v>
          </cell>
          <cell r="E5">
            <v>1650</v>
          </cell>
          <cell r="F5">
            <v>1650</v>
          </cell>
          <cell r="G5">
            <v>1462.27</v>
          </cell>
          <cell r="H5">
            <v>69.830756153236393</v>
          </cell>
          <cell r="I5">
            <v>88.622424242424202</v>
          </cell>
        </row>
      </sheetData>
      <sheetData sheetId="3">
        <row r="1">
          <cell r="C1" t="str">
            <v xml:space="preserve">
Ostvarenje/Izvršenje 
01.2023. - 12.2023.</v>
          </cell>
          <cell r="D1" t="str">
            <v xml:space="preserve">
Izvorni plan ili Rebalans 
2024.</v>
          </cell>
          <cell r="E1" t="str">
            <v xml:space="preserve">
Tekući plan 
2024.</v>
          </cell>
          <cell r="F1" t="str">
            <v xml:space="preserve">
Ostvarenje/Izvršenje 
01.2024. - 12.2024.</v>
          </cell>
          <cell r="G1" t="str">
            <v xml:space="preserve">
Indeks
(5)/(2)</v>
          </cell>
          <cell r="H1" t="str">
            <v xml:space="preserve">
Indeks
(5)/(4)</v>
          </cell>
        </row>
        <row r="3">
          <cell r="A3" t="str">
            <v>EKONOMSKA KLASIFIKACIJA</v>
          </cell>
          <cell r="B3" t="str">
            <v>EKONOMSKA KLASIFIKACIJA</v>
          </cell>
          <cell r="C3">
            <v>1593464.49</v>
          </cell>
          <cell r="D3">
            <v>32233650</v>
          </cell>
          <cell r="E3">
            <v>31919650</v>
          </cell>
          <cell r="F3">
            <v>31147482.789999999</v>
          </cell>
        </row>
        <row r="4">
          <cell r="A4" t="str">
            <v>ODLJEV</v>
          </cell>
          <cell r="B4" t="str">
            <v/>
          </cell>
          <cell r="C4">
            <v>1593464.49</v>
          </cell>
          <cell r="D4">
            <v>32233650</v>
          </cell>
          <cell r="E4">
            <v>31919650</v>
          </cell>
          <cell r="F4">
            <v>31147482.789999999</v>
          </cell>
        </row>
        <row r="5">
          <cell r="A5" t="str">
            <v>RASHODI</v>
          </cell>
          <cell r="B5" t="str">
            <v>RASHODI</v>
          </cell>
          <cell r="C5">
            <v>1593464.49</v>
          </cell>
          <cell r="D5">
            <v>32233650</v>
          </cell>
          <cell r="E5">
            <v>31919650</v>
          </cell>
          <cell r="F5">
            <v>31147482.789999999</v>
          </cell>
        </row>
        <row r="6">
          <cell r="A6" t="str">
            <v>3</v>
          </cell>
          <cell r="B6" t="str">
            <v>Rashodi poslovanja</v>
          </cell>
          <cell r="C6">
            <v>1574323.49</v>
          </cell>
          <cell r="D6">
            <v>32186230</v>
          </cell>
          <cell r="E6">
            <v>31872230</v>
          </cell>
          <cell r="F6">
            <v>31116688.859999999</v>
          </cell>
        </row>
        <row r="7">
          <cell r="A7" t="str">
            <v>4</v>
          </cell>
          <cell r="B7" t="str">
            <v>Rashodi za nabavu nefinancijske imovine</v>
          </cell>
          <cell r="C7">
            <v>19141</v>
          </cell>
          <cell r="D7">
            <v>47420</v>
          </cell>
          <cell r="E7">
            <v>47420</v>
          </cell>
          <cell r="F7">
            <v>30793.93</v>
          </cell>
        </row>
      </sheetData>
      <sheetData sheetId="4">
        <row r="3">
          <cell r="B3">
            <v>1591370.47</v>
          </cell>
          <cell r="C3">
            <v>32232000</v>
          </cell>
          <cell r="D3">
            <v>31918000</v>
          </cell>
          <cell r="E3">
            <v>31146020.52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B1:L35"/>
  <sheetViews>
    <sheetView tabSelected="1" workbookViewId="0">
      <selection activeCell="H29" sqref="H29"/>
    </sheetView>
  </sheetViews>
  <sheetFormatPr defaultColWidth="7.28515625" defaultRowHeight="15" x14ac:dyDescent="0.25"/>
  <cols>
    <col min="1" max="1" width="7.28515625" style="1"/>
    <col min="2" max="6" width="10.42578125" style="1" customWidth="1"/>
    <col min="7" max="7" width="25.28515625" style="32" customWidth="1"/>
    <col min="8" max="9" width="22.7109375" style="33" customWidth="1"/>
    <col min="10" max="10" width="24" style="32" customWidth="1"/>
    <col min="11" max="12" width="11.140625" style="32" customWidth="1"/>
    <col min="13" max="261" width="7.28515625" style="1"/>
    <col min="262" max="262" width="15.7109375" style="1" customWidth="1"/>
    <col min="263" max="263" width="25.28515625" style="1" customWidth="1"/>
    <col min="264" max="265" width="22.7109375" style="1" customWidth="1"/>
    <col min="266" max="266" width="24" style="1" customWidth="1"/>
    <col min="267" max="268" width="11.140625" style="1" customWidth="1"/>
    <col min="269" max="517" width="7.28515625" style="1"/>
    <col min="518" max="518" width="15.7109375" style="1" customWidth="1"/>
    <col min="519" max="519" width="25.28515625" style="1" customWidth="1"/>
    <col min="520" max="521" width="22.7109375" style="1" customWidth="1"/>
    <col min="522" max="522" width="24" style="1" customWidth="1"/>
    <col min="523" max="524" width="11.140625" style="1" customWidth="1"/>
    <col min="525" max="773" width="7.28515625" style="1"/>
    <col min="774" max="774" width="15.7109375" style="1" customWidth="1"/>
    <col min="775" max="775" width="25.28515625" style="1" customWidth="1"/>
    <col min="776" max="777" width="22.7109375" style="1" customWidth="1"/>
    <col min="778" max="778" width="24" style="1" customWidth="1"/>
    <col min="779" max="780" width="11.140625" style="1" customWidth="1"/>
    <col min="781" max="1029" width="7.28515625" style="1"/>
    <col min="1030" max="1030" width="15.7109375" style="1" customWidth="1"/>
    <col min="1031" max="1031" width="25.28515625" style="1" customWidth="1"/>
    <col min="1032" max="1033" width="22.7109375" style="1" customWidth="1"/>
    <col min="1034" max="1034" width="24" style="1" customWidth="1"/>
    <col min="1035" max="1036" width="11.140625" style="1" customWidth="1"/>
    <col min="1037" max="1285" width="7.28515625" style="1"/>
    <col min="1286" max="1286" width="15.7109375" style="1" customWidth="1"/>
    <col min="1287" max="1287" width="25.28515625" style="1" customWidth="1"/>
    <col min="1288" max="1289" width="22.7109375" style="1" customWidth="1"/>
    <col min="1290" max="1290" width="24" style="1" customWidth="1"/>
    <col min="1291" max="1292" width="11.140625" style="1" customWidth="1"/>
    <col min="1293" max="1541" width="7.28515625" style="1"/>
    <col min="1542" max="1542" width="15.7109375" style="1" customWidth="1"/>
    <col min="1543" max="1543" width="25.28515625" style="1" customWidth="1"/>
    <col min="1544" max="1545" width="22.7109375" style="1" customWidth="1"/>
    <col min="1546" max="1546" width="24" style="1" customWidth="1"/>
    <col min="1547" max="1548" width="11.140625" style="1" customWidth="1"/>
    <col min="1549" max="1797" width="7.28515625" style="1"/>
    <col min="1798" max="1798" width="15.7109375" style="1" customWidth="1"/>
    <col min="1799" max="1799" width="25.28515625" style="1" customWidth="1"/>
    <col min="1800" max="1801" width="22.7109375" style="1" customWidth="1"/>
    <col min="1802" max="1802" width="24" style="1" customWidth="1"/>
    <col min="1803" max="1804" width="11.140625" style="1" customWidth="1"/>
    <col min="1805" max="2053" width="7.28515625" style="1"/>
    <col min="2054" max="2054" width="15.7109375" style="1" customWidth="1"/>
    <col min="2055" max="2055" width="25.28515625" style="1" customWidth="1"/>
    <col min="2056" max="2057" width="22.7109375" style="1" customWidth="1"/>
    <col min="2058" max="2058" width="24" style="1" customWidth="1"/>
    <col min="2059" max="2060" width="11.140625" style="1" customWidth="1"/>
    <col min="2061" max="2309" width="7.28515625" style="1"/>
    <col min="2310" max="2310" width="15.7109375" style="1" customWidth="1"/>
    <col min="2311" max="2311" width="25.28515625" style="1" customWidth="1"/>
    <col min="2312" max="2313" width="22.7109375" style="1" customWidth="1"/>
    <col min="2314" max="2314" width="24" style="1" customWidth="1"/>
    <col min="2315" max="2316" width="11.140625" style="1" customWidth="1"/>
    <col min="2317" max="2565" width="7.28515625" style="1"/>
    <col min="2566" max="2566" width="15.7109375" style="1" customWidth="1"/>
    <col min="2567" max="2567" width="25.28515625" style="1" customWidth="1"/>
    <col min="2568" max="2569" width="22.7109375" style="1" customWidth="1"/>
    <col min="2570" max="2570" width="24" style="1" customWidth="1"/>
    <col min="2571" max="2572" width="11.140625" style="1" customWidth="1"/>
    <col min="2573" max="2821" width="7.28515625" style="1"/>
    <col min="2822" max="2822" width="15.7109375" style="1" customWidth="1"/>
    <col min="2823" max="2823" width="25.28515625" style="1" customWidth="1"/>
    <col min="2824" max="2825" width="22.7109375" style="1" customWidth="1"/>
    <col min="2826" max="2826" width="24" style="1" customWidth="1"/>
    <col min="2827" max="2828" width="11.140625" style="1" customWidth="1"/>
    <col min="2829" max="3077" width="7.28515625" style="1"/>
    <col min="3078" max="3078" width="15.7109375" style="1" customWidth="1"/>
    <col min="3079" max="3079" width="25.28515625" style="1" customWidth="1"/>
    <col min="3080" max="3081" width="22.7109375" style="1" customWidth="1"/>
    <col min="3082" max="3082" width="24" style="1" customWidth="1"/>
    <col min="3083" max="3084" width="11.140625" style="1" customWidth="1"/>
    <col min="3085" max="3333" width="7.28515625" style="1"/>
    <col min="3334" max="3334" width="15.7109375" style="1" customWidth="1"/>
    <col min="3335" max="3335" width="25.28515625" style="1" customWidth="1"/>
    <col min="3336" max="3337" width="22.7109375" style="1" customWidth="1"/>
    <col min="3338" max="3338" width="24" style="1" customWidth="1"/>
    <col min="3339" max="3340" width="11.140625" style="1" customWidth="1"/>
    <col min="3341" max="3589" width="7.28515625" style="1"/>
    <col min="3590" max="3590" width="15.7109375" style="1" customWidth="1"/>
    <col min="3591" max="3591" width="25.28515625" style="1" customWidth="1"/>
    <col min="3592" max="3593" width="22.7109375" style="1" customWidth="1"/>
    <col min="3594" max="3594" width="24" style="1" customWidth="1"/>
    <col min="3595" max="3596" width="11.140625" style="1" customWidth="1"/>
    <col min="3597" max="3845" width="7.28515625" style="1"/>
    <col min="3846" max="3846" width="15.7109375" style="1" customWidth="1"/>
    <col min="3847" max="3847" width="25.28515625" style="1" customWidth="1"/>
    <col min="3848" max="3849" width="22.7109375" style="1" customWidth="1"/>
    <col min="3850" max="3850" width="24" style="1" customWidth="1"/>
    <col min="3851" max="3852" width="11.140625" style="1" customWidth="1"/>
    <col min="3853" max="4101" width="7.28515625" style="1"/>
    <col min="4102" max="4102" width="15.7109375" style="1" customWidth="1"/>
    <col min="4103" max="4103" width="25.28515625" style="1" customWidth="1"/>
    <col min="4104" max="4105" width="22.7109375" style="1" customWidth="1"/>
    <col min="4106" max="4106" width="24" style="1" customWidth="1"/>
    <col min="4107" max="4108" width="11.140625" style="1" customWidth="1"/>
    <col min="4109" max="4357" width="7.28515625" style="1"/>
    <col min="4358" max="4358" width="15.7109375" style="1" customWidth="1"/>
    <col min="4359" max="4359" width="25.28515625" style="1" customWidth="1"/>
    <col min="4360" max="4361" width="22.7109375" style="1" customWidth="1"/>
    <col min="4362" max="4362" width="24" style="1" customWidth="1"/>
    <col min="4363" max="4364" width="11.140625" style="1" customWidth="1"/>
    <col min="4365" max="4613" width="7.28515625" style="1"/>
    <col min="4614" max="4614" width="15.7109375" style="1" customWidth="1"/>
    <col min="4615" max="4615" width="25.28515625" style="1" customWidth="1"/>
    <col min="4616" max="4617" width="22.7109375" style="1" customWidth="1"/>
    <col min="4618" max="4618" width="24" style="1" customWidth="1"/>
    <col min="4619" max="4620" width="11.140625" style="1" customWidth="1"/>
    <col min="4621" max="4869" width="7.28515625" style="1"/>
    <col min="4870" max="4870" width="15.7109375" style="1" customWidth="1"/>
    <col min="4871" max="4871" width="25.28515625" style="1" customWidth="1"/>
    <col min="4872" max="4873" width="22.7109375" style="1" customWidth="1"/>
    <col min="4874" max="4874" width="24" style="1" customWidth="1"/>
    <col min="4875" max="4876" width="11.140625" style="1" customWidth="1"/>
    <col min="4877" max="5125" width="7.28515625" style="1"/>
    <col min="5126" max="5126" width="15.7109375" style="1" customWidth="1"/>
    <col min="5127" max="5127" width="25.28515625" style="1" customWidth="1"/>
    <col min="5128" max="5129" width="22.7109375" style="1" customWidth="1"/>
    <col min="5130" max="5130" width="24" style="1" customWidth="1"/>
    <col min="5131" max="5132" width="11.140625" style="1" customWidth="1"/>
    <col min="5133" max="5381" width="7.28515625" style="1"/>
    <col min="5382" max="5382" width="15.7109375" style="1" customWidth="1"/>
    <col min="5383" max="5383" width="25.28515625" style="1" customWidth="1"/>
    <col min="5384" max="5385" width="22.7109375" style="1" customWidth="1"/>
    <col min="5386" max="5386" width="24" style="1" customWidth="1"/>
    <col min="5387" max="5388" width="11.140625" style="1" customWidth="1"/>
    <col min="5389" max="5637" width="7.28515625" style="1"/>
    <col min="5638" max="5638" width="15.7109375" style="1" customWidth="1"/>
    <col min="5639" max="5639" width="25.28515625" style="1" customWidth="1"/>
    <col min="5640" max="5641" width="22.7109375" style="1" customWidth="1"/>
    <col min="5642" max="5642" width="24" style="1" customWidth="1"/>
    <col min="5643" max="5644" width="11.140625" style="1" customWidth="1"/>
    <col min="5645" max="5893" width="7.28515625" style="1"/>
    <col min="5894" max="5894" width="15.7109375" style="1" customWidth="1"/>
    <col min="5895" max="5895" width="25.28515625" style="1" customWidth="1"/>
    <col min="5896" max="5897" width="22.7109375" style="1" customWidth="1"/>
    <col min="5898" max="5898" width="24" style="1" customWidth="1"/>
    <col min="5899" max="5900" width="11.140625" style="1" customWidth="1"/>
    <col min="5901" max="6149" width="7.28515625" style="1"/>
    <col min="6150" max="6150" width="15.7109375" style="1" customWidth="1"/>
    <col min="6151" max="6151" width="25.28515625" style="1" customWidth="1"/>
    <col min="6152" max="6153" width="22.7109375" style="1" customWidth="1"/>
    <col min="6154" max="6154" width="24" style="1" customWidth="1"/>
    <col min="6155" max="6156" width="11.140625" style="1" customWidth="1"/>
    <col min="6157" max="6405" width="7.28515625" style="1"/>
    <col min="6406" max="6406" width="15.7109375" style="1" customWidth="1"/>
    <col min="6407" max="6407" width="25.28515625" style="1" customWidth="1"/>
    <col min="6408" max="6409" width="22.7109375" style="1" customWidth="1"/>
    <col min="6410" max="6410" width="24" style="1" customWidth="1"/>
    <col min="6411" max="6412" width="11.140625" style="1" customWidth="1"/>
    <col min="6413" max="6661" width="7.28515625" style="1"/>
    <col min="6662" max="6662" width="15.7109375" style="1" customWidth="1"/>
    <col min="6663" max="6663" width="25.28515625" style="1" customWidth="1"/>
    <col min="6664" max="6665" width="22.7109375" style="1" customWidth="1"/>
    <col min="6666" max="6666" width="24" style="1" customWidth="1"/>
    <col min="6667" max="6668" width="11.140625" style="1" customWidth="1"/>
    <col min="6669" max="6917" width="7.28515625" style="1"/>
    <col min="6918" max="6918" width="15.7109375" style="1" customWidth="1"/>
    <col min="6919" max="6919" width="25.28515625" style="1" customWidth="1"/>
    <col min="6920" max="6921" width="22.7109375" style="1" customWidth="1"/>
    <col min="6922" max="6922" width="24" style="1" customWidth="1"/>
    <col min="6923" max="6924" width="11.140625" style="1" customWidth="1"/>
    <col min="6925" max="7173" width="7.28515625" style="1"/>
    <col min="7174" max="7174" width="15.7109375" style="1" customWidth="1"/>
    <col min="7175" max="7175" width="25.28515625" style="1" customWidth="1"/>
    <col min="7176" max="7177" width="22.7109375" style="1" customWidth="1"/>
    <col min="7178" max="7178" width="24" style="1" customWidth="1"/>
    <col min="7179" max="7180" width="11.140625" style="1" customWidth="1"/>
    <col min="7181" max="7429" width="7.28515625" style="1"/>
    <col min="7430" max="7430" width="15.7109375" style="1" customWidth="1"/>
    <col min="7431" max="7431" width="25.28515625" style="1" customWidth="1"/>
    <col min="7432" max="7433" width="22.7109375" style="1" customWidth="1"/>
    <col min="7434" max="7434" width="24" style="1" customWidth="1"/>
    <col min="7435" max="7436" width="11.140625" style="1" customWidth="1"/>
    <col min="7437" max="7685" width="7.28515625" style="1"/>
    <col min="7686" max="7686" width="15.7109375" style="1" customWidth="1"/>
    <col min="7687" max="7687" width="25.28515625" style="1" customWidth="1"/>
    <col min="7688" max="7689" width="22.7109375" style="1" customWidth="1"/>
    <col min="7690" max="7690" width="24" style="1" customWidth="1"/>
    <col min="7691" max="7692" width="11.140625" style="1" customWidth="1"/>
    <col min="7693" max="7941" width="7.28515625" style="1"/>
    <col min="7942" max="7942" width="15.7109375" style="1" customWidth="1"/>
    <col min="7943" max="7943" width="25.28515625" style="1" customWidth="1"/>
    <col min="7944" max="7945" width="22.7109375" style="1" customWidth="1"/>
    <col min="7946" max="7946" width="24" style="1" customWidth="1"/>
    <col min="7947" max="7948" width="11.140625" style="1" customWidth="1"/>
    <col min="7949" max="8197" width="7.28515625" style="1"/>
    <col min="8198" max="8198" width="15.7109375" style="1" customWidth="1"/>
    <col min="8199" max="8199" width="25.28515625" style="1" customWidth="1"/>
    <col min="8200" max="8201" width="22.7109375" style="1" customWidth="1"/>
    <col min="8202" max="8202" width="24" style="1" customWidth="1"/>
    <col min="8203" max="8204" width="11.140625" style="1" customWidth="1"/>
    <col min="8205" max="8453" width="7.28515625" style="1"/>
    <col min="8454" max="8454" width="15.7109375" style="1" customWidth="1"/>
    <col min="8455" max="8455" width="25.28515625" style="1" customWidth="1"/>
    <col min="8456" max="8457" width="22.7109375" style="1" customWidth="1"/>
    <col min="8458" max="8458" width="24" style="1" customWidth="1"/>
    <col min="8459" max="8460" width="11.140625" style="1" customWidth="1"/>
    <col min="8461" max="8709" width="7.28515625" style="1"/>
    <col min="8710" max="8710" width="15.7109375" style="1" customWidth="1"/>
    <col min="8711" max="8711" width="25.28515625" style="1" customWidth="1"/>
    <col min="8712" max="8713" width="22.7109375" style="1" customWidth="1"/>
    <col min="8714" max="8714" width="24" style="1" customWidth="1"/>
    <col min="8715" max="8716" width="11.140625" style="1" customWidth="1"/>
    <col min="8717" max="8965" width="7.28515625" style="1"/>
    <col min="8966" max="8966" width="15.7109375" style="1" customWidth="1"/>
    <col min="8967" max="8967" width="25.28515625" style="1" customWidth="1"/>
    <col min="8968" max="8969" width="22.7109375" style="1" customWidth="1"/>
    <col min="8970" max="8970" width="24" style="1" customWidth="1"/>
    <col min="8971" max="8972" width="11.140625" style="1" customWidth="1"/>
    <col min="8973" max="9221" width="7.28515625" style="1"/>
    <col min="9222" max="9222" width="15.7109375" style="1" customWidth="1"/>
    <col min="9223" max="9223" width="25.28515625" style="1" customWidth="1"/>
    <col min="9224" max="9225" width="22.7109375" style="1" customWidth="1"/>
    <col min="9226" max="9226" width="24" style="1" customWidth="1"/>
    <col min="9227" max="9228" width="11.140625" style="1" customWidth="1"/>
    <col min="9229" max="9477" width="7.28515625" style="1"/>
    <col min="9478" max="9478" width="15.7109375" style="1" customWidth="1"/>
    <col min="9479" max="9479" width="25.28515625" style="1" customWidth="1"/>
    <col min="9480" max="9481" width="22.7109375" style="1" customWidth="1"/>
    <col min="9482" max="9482" width="24" style="1" customWidth="1"/>
    <col min="9483" max="9484" width="11.140625" style="1" customWidth="1"/>
    <col min="9485" max="9733" width="7.28515625" style="1"/>
    <col min="9734" max="9734" width="15.7109375" style="1" customWidth="1"/>
    <col min="9735" max="9735" width="25.28515625" style="1" customWidth="1"/>
    <col min="9736" max="9737" width="22.7109375" style="1" customWidth="1"/>
    <col min="9738" max="9738" width="24" style="1" customWidth="1"/>
    <col min="9739" max="9740" width="11.140625" style="1" customWidth="1"/>
    <col min="9741" max="9989" width="7.28515625" style="1"/>
    <col min="9990" max="9990" width="15.7109375" style="1" customWidth="1"/>
    <col min="9991" max="9991" width="25.28515625" style="1" customWidth="1"/>
    <col min="9992" max="9993" width="22.7109375" style="1" customWidth="1"/>
    <col min="9994" max="9994" width="24" style="1" customWidth="1"/>
    <col min="9995" max="9996" width="11.140625" style="1" customWidth="1"/>
    <col min="9997" max="10245" width="7.28515625" style="1"/>
    <col min="10246" max="10246" width="15.7109375" style="1" customWidth="1"/>
    <col min="10247" max="10247" width="25.28515625" style="1" customWidth="1"/>
    <col min="10248" max="10249" width="22.7109375" style="1" customWidth="1"/>
    <col min="10250" max="10250" width="24" style="1" customWidth="1"/>
    <col min="10251" max="10252" width="11.140625" style="1" customWidth="1"/>
    <col min="10253" max="10501" width="7.28515625" style="1"/>
    <col min="10502" max="10502" width="15.7109375" style="1" customWidth="1"/>
    <col min="10503" max="10503" width="25.28515625" style="1" customWidth="1"/>
    <col min="10504" max="10505" width="22.7109375" style="1" customWidth="1"/>
    <col min="10506" max="10506" width="24" style="1" customWidth="1"/>
    <col min="10507" max="10508" width="11.140625" style="1" customWidth="1"/>
    <col min="10509" max="10757" width="7.28515625" style="1"/>
    <col min="10758" max="10758" width="15.7109375" style="1" customWidth="1"/>
    <col min="10759" max="10759" width="25.28515625" style="1" customWidth="1"/>
    <col min="10760" max="10761" width="22.7109375" style="1" customWidth="1"/>
    <col min="10762" max="10762" width="24" style="1" customWidth="1"/>
    <col min="10763" max="10764" width="11.140625" style="1" customWidth="1"/>
    <col min="10765" max="11013" width="7.28515625" style="1"/>
    <col min="11014" max="11014" width="15.7109375" style="1" customWidth="1"/>
    <col min="11015" max="11015" width="25.28515625" style="1" customWidth="1"/>
    <col min="11016" max="11017" width="22.7109375" style="1" customWidth="1"/>
    <col min="11018" max="11018" width="24" style="1" customWidth="1"/>
    <col min="11019" max="11020" width="11.140625" style="1" customWidth="1"/>
    <col min="11021" max="11269" width="7.28515625" style="1"/>
    <col min="11270" max="11270" width="15.7109375" style="1" customWidth="1"/>
    <col min="11271" max="11271" width="25.28515625" style="1" customWidth="1"/>
    <col min="11272" max="11273" width="22.7109375" style="1" customWidth="1"/>
    <col min="11274" max="11274" width="24" style="1" customWidth="1"/>
    <col min="11275" max="11276" width="11.140625" style="1" customWidth="1"/>
    <col min="11277" max="11525" width="7.28515625" style="1"/>
    <col min="11526" max="11526" width="15.7109375" style="1" customWidth="1"/>
    <col min="11527" max="11527" width="25.28515625" style="1" customWidth="1"/>
    <col min="11528" max="11529" width="22.7109375" style="1" customWidth="1"/>
    <col min="11530" max="11530" width="24" style="1" customWidth="1"/>
    <col min="11531" max="11532" width="11.140625" style="1" customWidth="1"/>
    <col min="11533" max="11781" width="7.28515625" style="1"/>
    <col min="11782" max="11782" width="15.7109375" style="1" customWidth="1"/>
    <col min="11783" max="11783" width="25.28515625" style="1" customWidth="1"/>
    <col min="11784" max="11785" width="22.7109375" style="1" customWidth="1"/>
    <col min="11786" max="11786" width="24" style="1" customWidth="1"/>
    <col min="11787" max="11788" width="11.140625" style="1" customWidth="1"/>
    <col min="11789" max="12037" width="7.28515625" style="1"/>
    <col min="12038" max="12038" width="15.7109375" style="1" customWidth="1"/>
    <col min="12039" max="12039" width="25.28515625" style="1" customWidth="1"/>
    <col min="12040" max="12041" width="22.7109375" style="1" customWidth="1"/>
    <col min="12042" max="12042" width="24" style="1" customWidth="1"/>
    <col min="12043" max="12044" width="11.140625" style="1" customWidth="1"/>
    <col min="12045" max="12293" width="7.28515625" style="1"/>
    <col min="12294" max="12294" width="15.7109375" style="1" customWidth="1"/>
    <col min="12295" max="12295" width="25.28515625" style="1" customWidth="1"/>
    <col min="12296" max="12297" width="22.7109375" style="1" customWidth="1"/>
    <col min="12298" max="12298" width="24" style="1" customWidth="1"/>
    <col min="12299" max="12300" width="11.140625" style="1" customWidth="1"/>
    <col min="12301" max="12549" width="7.28515625" style="1"/>
    <col min="12550" max="12550" width="15.7109375" style="1" customWidth="1"/>
    <col min="12551" max="12551" width="25.28515625" style="1" customWidth="1"/>
    <col min="12552" max="12553" width="22.7109375" style="1" customWidth="1"/>
    <col min="12554" max="12554" width="24" style="1" customWidth="1"/>
    <col min="12555" max="12556" width="11.140625" style="1" customWidth="1"/>
    <col min="12557" max="12805" width="7.28515625" style="1"/>
    <col min="12806" max="12806" width="15.7109375" style="1" customWidth="1"/>
    <col min="12807" max="12807" width="25.28515625" style="1" customWidth="1"/>
    <col min="12808" max="12809" width="22.7109375" style="1" customWidth="1"/>
    <col min="12810" max="12810" width="24" style="1" customWidth="1"/>
    <col min="12811" max="12812" width="11.140625" style="1" customWidth="1"/>
    <col min="12813" max="13061" width="7.28515625" style="1"/>
    <col min="13062" max="13062" width="15.7109375" style="1" customWidth="1"/>
    <col min="13063" max="13063" width="25.28515625" style="1" customWidth="1"/>
    <col min="13064" max="13065" width="22.7109375" style="1" customWidth="1"/>
    <col min="13066" max="13066" width="24" style="1" customWidth="1"/>
    <col min="13067" max="13068" width="11.140625" style="1" customWidth="1"/>
    <col min="13069" max="13317" width="7.28515625" style="1"/>
    <col min="13318" max="13318" width="15.7109375" style="1" customWidth="1"/>
    <col min="13319" max="13319" width="25.28515625" style="1" customWidth="1"/>
    <col min="13320" max="13321" width="22.7109375" style="1" customWidth="1"/>
    <col min="13322" max="13322" width="24" style="1" customWidth="1"/>
    <col min="13323" max="13324" width="11.140625" style="1" customWidth="1"/>
    <col min="13325" max="13573" width="7.28515625" style="1"/>
    <col min="13574" max="13574" width="15.7109375" style="1" customWidth="1"/>
    <col min="13575" max="13575" width="25.28515625" style="1" customWidth="1"/>
    <col min="13576" max="13577" width="22.7109375" style="1" customWidth="1"/>
    <col min="13578" max="13578" width="24" style="1" customWidth="1"/>
    <col min="13579" max="13580" width="11.140625" style="1" customWidth="1"/>
    <col min="13581" max="13829" width="7.28515625" style="1"/>
    <col min="13830" max="13830" width="15.7109375" style="1" customWidth="1"/>
    <col min="13831" max="13831" width="25.28515625" style="1" customWidth="1"/>
    <col min="13832" max="13833" width="22.7109375" style="1" customWidth="1"/>
    <col min="13834" max="13834" width="24" style="1" customWidth="1"/>
    <col min="13835" max="13836" width="11.140625" style="1" customWidth="1"/>
    <col min="13837" max="14085" width="7.28515625" style="1"/>
    <col min="14086" max="14086" width="15.7109375" style="1" customWidth="1"/>
    <col min="14087" max="14087" width="25.28515625" style="1" customWidth="1"/>
    <col min="14088" max="14089" width="22.7109375" style="1" customWidth="1"/>
    <col min="14090" max="14090" width="24" style="1" customWidth="1"/>
    <col min="14091" max="14092" width="11.140625" style="1" customWidth="1"/>
    <col min="14093" max="14341" width="7.28515625" style="1"/>
    <col min="14342" max="14342" width="15.7109375" style="1" customWidth="1"/>
    <col min="14343" max="14343" width="25.28515625" style="1" customWidth="1"/>
    <col min="14344" max="14345" width="22.7109375" style="1" customWidth="1"/>
    <col min="14346" max="14346" width="24" style="1" customWidth="1"/>
    <col min="14347" max="14348" width="11.140625" style="1" customWidth="1"/>
    <col min="14349" max="14597" width="7.28515625" style="1"/>
    <col min="14598" max="14598" width="15.7109375" style="1" customWidth="1"/>
    <col min="14599" max="14599" width="25.28515625" style="1" customWidth="1"/>
    <col min="14600" max="14601" width="22.7109375" style="1" customWidth="1"/>
    <col min="14602" max="14602" width="24" style="1" customWidth="1"/>
    <col min="14603" max="14604" width="11.140625" style="1" customWidth="1"/>
    <col min="14605" max="14853" width="7.28515625" style="1"/>
    <col min="14854" max="14854" width="15.7109375" style="1" customWidth="1"/>
    <col min="14855" max="14855" width="25.28515625" style="1" customWidth="1"/>
    <col min="14856" max="14857" width="22.7109375" style="1" customWidth="1"/>
    <col min="14858" max="14858" width="24" style="1" customWidth="1"/>
    <col min="14859" max="14860" width="11.140625" style="1" customWidth="1"/>
    <col min="14861" max="15109" width="7.28515625" style="1"/>
    <col min="15110" max="15110" width="15.7109375" style="1" customWidth="1"/>
    <col min="15111" max="15111" width="25.28515625" style="1" customWidth="1"/>
    <col min="15112" max="15113" width="22.7109375" style="1" customWidth="1"/>
    <col min="15114" max="15114" width="24" style="1" customWidth="1"/>
    <col min="15115" max="15116" width="11.140625" style="1" customWidth="1"/>
    <col min="15117" max="15365" width="7.28515625" style="1"/>
    <col min="15366" max="15366" width="15.7109375" style="1" customWidth="1"/>
    <col min="15367" max="15367" width="25.28515625" style="1" customWidth="1"/>
    <col min="15368" max="15369" width="22.7109375" style="1" customWidth="1"/>
    <col min="15370" max="15370" width="24" style="1" customWidth="1"/>
    <col min="15371" max="15372" width="11.140625" style="1" customWidth="1"/>
    <col min="15373" max="15621" width="7.28515625" style="1"/>
    <col min="15622" max="15622" width="15.7109375" style="1" customWidth="1"/>
    <col min="15623" max="15623" width="25.28515625" style="1" customWidth="1"/>
    <col min="15624" max="15625" width="22.7109375" style="1" customWidth="1"/>
    <col min="15626" max="15626" width="24" style="1" customWidth="1"/>
    <col min="15627" max="15628" width="11.140625" style="1" customWidth="1"/>
    <col min="15629" max="15877" width="7.28515625" style="1"/>
    <col min="15878" max="15878" width="15.7109375" style="1" customWidth="1"/>
    <col min="15879" max="15879" width="25.28515625" style="1" customWidth="1"/>
    <col min="15880" max="15881" width="22.7109375" style="1" customWidth="1"/>
    <col min="15882" max="15882" width="24" style="1" customWidth="1"/>
    <col min="15883" max="15884" width="11.140625" style="1" customWidth="1"/>
    <col min="15885" max="16133" width="7.28515625" style="1"/>
    <col min="16134" max="16134" width="15.7109375" style="1" customWidth="1"/>
    <col min="16135" max="16135" width="25.28515625" style="1" customWidth="1"/>
    <col min="16136" max="16137" width="22.7109375" style="1" customWidth="1"/>
    <col min="16138" max="16138" width="24" style="1" customWidth="1"/>
    <col min="16139" max="16140" width="11.140625" style="1" customWidth="1"/>
    <col min="16141" max="16384" width="7.28515625" style="1"/>
  </cols>
  <sheetData>
    <row r="1" spans="2:12" ht="15.75" x14ac:dyDescent="0.25">
      <c r="B1" s="117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2:12" ht="18" x14ac:dyDescent="0.25">
      <c r="B2" s="2"/>
      <c r="C2" s="2"/>
      <c r="D2" s="2"/>
      <c r="E2" s="2"/>
      <c r="F2" s="2"/>
      <c r="G2" s="3"/>
      <c r="H2" s="4"/>
      <c r="I2" s="4"/>
      <c r="J2" s="3"/>
      <c r="K2" s="3"/>
      <c r="L2" s="3"/>
    </row>
    <row r="3" spans="2:12" ht="15.75" x14ac:dyDescent="0.25">
      <c r="B3" s="117" t="s">
        <v>1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2:12" ht="18" x14ac:dyDescent="0.25">
      <c r="B4" s="2"/>
      <c r="C4" s="2"/>
      <c r="D4" s="2"/>
      <c r="E4" s="2"/>
      <c r="F4" s="2"/>
      <c r="G4" s="3"/>
      <c r="H4" s="4"/>
      <c r="I4" s="4"/>
      <c r="J4" s="3"/>
      <c r="K4" s="3"/>
      <c r="L4" s="3"/>
    </row>
    <row r="5" spans="2:12" ht="15.75" x14ac:dyDescent="0.25">
      <c r="B5" s="117" t="s">
        <v>2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</row>
    <row r="6" spans="2:12" ht="15.75" x14ac:dyDescent="0.25">
      <c r="B6" s="5"/>
      <c r="C6" s="5"/>
      <c r="D6" s="5"/>
      <c r="E6" s="5"/>
      <c r="F6" s="5"/>
      <c r="G6" s="6"/>
      <c r="H6" s="7"/>
      <c r="I6" s="7"/>
      <c r="J6" s="6"/>
      <c r="K6" s="6"/>
      <c r="L6" s="6"/>
    </row>
    <row r="7" spans="2:12" ht="18" x14ac:dyDescent="0.25">
      <c r="B7" s="118" t="s">
        <v>3</v>
      </c>
      <c r="C7" s="118"/>
      <c r="D7" s="118"/>
      <c r="E7" s="118"/>
      <c r="F7" s="118"/>
      <c r="G7" s="8"/>
      <c r="H7" s="9"/>
      <c r="I7" s="9"/>
      <c r="J7" s="10"/>
      <c r="K7" s="11"/>
      <c r="L7" s="11"/>
    </row>
    <row r="8" spans="2:12" ht="51" x14ac:dyDescent="0.25">
      <c r="B8" s="119" t="s">
        <v>4</v>
      </c>
      <c r="C8" s="119"/>
      <c r="D8" s="119"/>
      <c r="E8" s="119"/>
      <c r="F8" s="119"/>
      <c r="G8" s="12" t="str">
        <f>UPPER([1]FP0002PRR!C1)</f>
        <v xml:space="preserve">
OSTVARENJE/IZVRŠENJE 
01.2023. - 12.2023.</v>
      </c>
      <c r="H8" s="12" t="str">
        <f>UPPER([1]FP0002PRR!D1)</f>
        <v xml:space="preserve">
IZVORNI PLAN ILI REBALANS 
2024.</v>
      </c>
      <c r="I8" s="12" t="str">
        <f>UPPER([1]FP0002PRR!E1)</f>
        <v xml:space="preserve">
TEKUĆI PLAN 
2024.</v>
      </c>
      <c r="J8" s="12" t="str">
        <f>UPPER([1]FP0002PRR!F1)</f>
        <v xml:space="preserve">
OSTVARENJE/IZVRŠENJE 
01.2024. - 12.2024.</v>
      </c>
      <c r="K8" s="12" t="str">
        <f>UPPER([1]FP0002PRR!G1)</f>
        <v xml:space="preserve">
INDEKS
(5)/(2)</v>
      </c>
      <c r="L8" s="12" t="str">
        <f>UPPER([1]FP0002PRR!H1)</f>
        <v xml:space="preserve">
INDEKS
(5)/(4)</v>
      </c>
    </row>
    <row r="9" spans="2:12" x14ac:dyDescent="0.25">
      <c r="B9" s="115">
        <v>1</v>
      </c>
      <c r="C9" s="115"/>
      <c r="D9" s="115"/>
      <c r="E9" s="115"/>
      <c r="F9" s="116"/>
      <c r="G9" s="13">
        <v>2</v>
      </c>
      <c r="H9" s="13">
        <v>3</v>
      </c>
      <c r="I9" s="13">
        <v>4</v>
      </c>
      <c r="J9" s="13">
        <v>5</v>
      </c>
      <c r="K9" s="14" t="s">
        <v>5</v>
      </c>
      <c r="L9" s="14" t="s">
        <v>6</v>
      </c>
    </row>
    <row r="10" spans="2:12" x14ac:dyDescent="0.25">
      <c r="B10" s="123" t="s">
        <v>7</v>
      </c>
      <c r="C10" s="124"/>
      <c r="D10" s="124"/>
      <c r="E10" s="124"/>
      <c r="F10" s="125"/>
      <c r="G10" s="15">
        <f>IFERROR(VLOOKUP("6",[1]FP0002PRPV2!$B$5:$I$6,3,FALSE), 0)+IFERROR([1]FP0002PRB!B3,0)</f>
        <v>1593464.49</v>
      </c>
      <c r="H10" s="16">
        <f>IFERROR(VLOOKUP("6",[1]FP0002PRPV2!$B$5:$I$6,4,FALSE),0)+IFERROR([1]FP0002PRB!C3,0)</f>
        <v>32233650</v>
      </c>
      <c r="I10" s="16">
        <f>IFERROR(VLOOKUP("6",[1]FP0002PRPV2!$B$5:$I$6,5,FALSE),0)+IFERROR([1]FP0002PRB!D3,0)</f>
        <v>31919650</v>
      </c>
      <c r="J10" s="15">
        <f>IFERROR(VLOOKUP("6",[1]FP0002PRPV2!$B$5:$I$6,6,FALSE),0)+IFERROR([1]FP0002PRB!E3,0)</f>
        <v>31147482.789999999</v>
      </c>
      <c r="K10" s="17">
        <f>IFERROR(J10/G10*100,"")</f>
        <v>1954.7020335545724</v>
      </c>
      <c r="L10" s="17">
        <f>IFERROR(J10/I10*100,"")</f>
        <v>97.58090326804961</v>
      </c>
    </row>
    <row r="11" spans="2:12" x14ac:dyDescent="0.25">
      <c r="B11" s="126" t="s">
        <v>8</v>
      </c>
      <c r="C11" s="125"/>
      <c r="D11" s="125"/>
      <c r="E11" s="125"/>
      <c r="F11" s="125"/>
      <c r="G11" s="15">
        <f>IFERROR(VLOOKUP("7",[1]FP0002PRPV2!$B$5:$I$6,3,FALSE),0)</f>
        <v>0</v>
      </c>
      <c r="H11" s="16">
        <f>IFERROR(VLOOKUP("7",[1]FP0002PRPV2!$B$5:$I$6,4,FALSE),0)</f>
        <v>0</v>
      </c>
      <c r="I11" s="16">
        <f>IFERROR(VLOOKUP("7",[1]FP0002PRPV2!$B$5:$I$6,5,FALSE),0)</f>
        <v>0</v>
      </c>
      <c r="J11" s="15">
        <f>IFERROR(VLOOKUP("7",[1]FP0002PRPV2!$B$5:$I$6,6,FALSE),0)</f>
        <v>0</v>
      </c>
      <c r="K11" s="17" t="str">
        <f t="shared" ref="K11:K16" si="0">IFERROR(J11/G11*100,"")</f>
        <v/>
      </c>
      <c r="L11" s="17" t="str">
        <f t="shared" ref="L11:L16" si="1">IFERROR(J11/I11*100,"")</f>
        <v/>
      </c>
    </row>
    <row r="12" spans="2:12" x14ac:dyDescent="0.25">
      <c r="B12" s="127" t="s">
        <v>9</v>
      </c>
      <c r="C12" s="128"/>
      <c r="D12" s="128"/>
      <c r="E12" s="128"/>
      <c r="F12" s="129"/>
      <c r="G12" s="18">
        <f>G10+G11</f>
        <v>1593464.49</v>
      </c>
      <c r="H12" s="19">
        <f>H10+H11</f>
        <v>32233650</v>
      </c>
      <c r="I12" s="19">
        <f>I10+I11</f>
        <v>31919650</v>
      </c>
      <c r="J12" s="18">
        <f>J10+J11</f>
        <v>31147482.789999999</v>
      </c>
      <c r="K12" s="20">
        <f t="shared" si="0"/>
        <v>1954.7020335545724</v>
      </c>
      <c r="L12" s="20">
        <f t="shared" si="1"/>
        <v>97.58090326804961</v>
      </c>
    </row>
    <row r="13" spans="2:12" x14ac:dyDescent="0.25">
      <c r="B13" s="130" t="s">
        <v>10</v>
      </c>
      <c r="C13" s="124"/>
      <c r="D13" s="124"/>
      <c r="E13" s="124"/>
      <c r="F13" s="124"/>
      <c r="G13" s="15">
        <f>IFERROR(VLOOKUP("3",[1]FP0002PRR!$A$3:$F$7,3,FALSE),0)</f>
        <v>1574323.49</v>
      </c>
      <c r="H13" s="16">
        <f>IFERROR(VLOOKUP("3",[1]FP0002PRR!$A$3:$F$7,4,FALSE),0)</f>
        <v>32186230</v>
      </c>
      <c r="I13" s="16">
        <f>IFERROR(VLOOKUP("3",[1]FP0002PRR!$A$3:$F$7,5,FALSE),0)</f>
        <v>31872230</v>
      </c>
      <c r="J13" s="15">
        <f>IFERROR(VLOOKUP("3",[1]FP0002PRR!$A$3:$F$7,6,FALSE),0)</f>
        <v>31116688.859999999</v>
      </c>
      <c r="K13" s="21">
        <f t="shared" si="0"/>
        <v>1976.5117561702646</v>
      </c>
      <c r="L13" s="21">
        <f t="shared" si="1"/>
        <v>97.629468851097016</v>
      </c>
    </row>
    <row r="14" spans="2:12" x14ac:dyDescent="0.25">
      <c r="B14" s="126" t="s">
        <v>11</v>
      </c>
      <c r="C14" s="125"/>
      <c r="D14" s="125"/>
      <c r="E14" s="125"/>
      <c r="F14" s="125"/>
      <c r="G14" s="15">
        <f>IFERROR(VLOOKUP("4",[1]FP0002PRR!$A$3:$F$7,3,FALSE),0)</f>
        <v>19141</v>
      </c>
      <c r="H14" s="16">
        <f>IFERROR(VLOOKUP("4",[1]FP0002PRR!$A$3:$F$7,4,FALSE),0)</f>
        <v>47420</v>
      </c>
      <c r="I14" s="16">
        <f>IFERROR(VLOOKUP("4",[1]FP0002PRR!$A$3:$F$7,5,FALSE),0)</f>
        <v>47420</v>
      </c>
      <c r="J14" s="15">
        <f>IFERROR(VLOOKUP("4",[1]FP0002PRR!$A$3:$F$7,6,FALSE),0)</f>
        <v>30793.93</v>
      </c>
      <c r="K14" s="21">
        <f t="shared" si="0"/>
        <v>160.87942113787159</v>
      </c>
      <c r="L14" s="21">
        <f t="shared" si="1"/>
        <v>64.938696752425145</v>
      </c>
    </row>
    <row r="15" spans="2:12" x14ac:dyDescent="0.25">
      <c r="B15" s="22" t="s">
        <v>12</v>
      </c>
      <c r="C15" s="23"/>
      <c r="D15" s="23"/>
      <c r="E15" s="23"/>
      <c r="F15" s="23"/>
      <c r="G15" s="18">
        <f>G13+G14</f>
        <v>1593464.49</v>
      </c>
      <c r="H15" s="19">
        <f>H13+H14</f>
        <v>32233650</v>
      </c>
      <c r="I15" s="19">
        <f>I13+I14</f>
        <v>31919650</v>
      </c>
      <c r="J15" s="18">
        <f>J13+J14</f>
        <v>31147482.789999999</v>
      </c>
      <c r="K15" s="20">
        <f t="shared" si="0"/>
        <v>1954.7020335545724</v>
      </c>
      <c r="L15" s="20">
        <f t="shared" si="1"/>
        <v>97.58090326804961</v>
      </c>
    </row>
    <row r="16" spans="2:12" x14ac:dyDescent="0.25">
      <c r="B16" s="131" t="s">
        <v>13</v>
      </c>
      <c r="C16" s="128"/>
      <c r="D16" s="128"/>
      <c r="E16" s="128"/>
      <c r="F16" s="128"/>
      <c r="G16" s="24">
        <f>G12-G15</f>
        <v>0</v>
      </c>
      <c r="H16" s="25">
        <f>H12-H15</f>
        <v>0</v>
      </c>
      <c r="I16" s="25">
        <f>I12-I15</f>
        <v>0</v>
      </c>
      <c r="J16" s="24">
        <f>J12-J15</f>
        <v>0</v>
      </c>
      <c r="K16" s="20" t="str">
        <f t="shared" si="0"/>
        <v/>
      </c>
      <c r="L16" s="20" t="str">
        <f t="shared" si="1"/>
        <v/>
      </c>
    </row>
    <row r="17" spans="2:12" ht="18" x14ac:dyDescent="0.25">
      <c r="B17" s="2"/>
      <c r="C17" s="26"/>
      <c r="D17" s="26"/>
      <c r="E17" s="26"/>
      <c r="F17" s="26"/>
      <c r="G17" s="27"/>
      <c r="H17" s="28"/>
      <c r="I17" s="28"/>
      <c r="J17" s="27"/>
      <c r="K17" s="29"/>
      <c r="L17" s="29"/>
    </row>
    <row r="18" spans="2:12" ht="18" x14ac:dyDescent="0.25">
      <c r="B18" s="118" t="s">
        <v>14</v>
      </c>
      <c r="C18" s="118"/>
      <c r="D18" s="118"/>
      <c r="E18" s="118"/>
      <c r="F18" s="118"/>
      <c r="G18" s="27"/>
      <c r="H18" s="28"/>
      <c r="I18" s="28"/>
      <c r="J18" s="27"/>
      <c r="K18" s="29"/>
      <c r="L18" s="29"/>
    </row>
    <row r="19" spans="2:12" ht="51" x14ac:dyDescent="0.25">
      <c r="B19" s="119" t="s">
        <v>4</v>
      </c>
      <c r="C19" s="119"/>
      <c r="D19" s="119"/>
      <c r="E19" s="119"/>
      <c r="F19" s="119"/>
      <c r="G19" s="12" t="str">
        <f t="shared" ref="G19:L19" si="2">G8</f>
        <v xml:space="preserve">
OSTVARENJE/IZVRŠENJE 
01.2023. - 12.2023.</v>
      </c>
      <c r="H19" s="12" t="str">
        <f t="shared" si="2"/>
        <v xml:space="preserve">
IZVORNI PLAN ILI REBALANS 
2024.</v>
      </c>
      <c r="I19" s="12" t="str">
        <f t="shared" si="2"/>
        <v xml:space="preserve">
TEKUĆI PLAN 
2024.</v>
      </c>
      <c r="J19" s="12" t="str">
        <f t="shared" si="2"/>
        <v xml:space="preserve">
OSTVARENJE/IZVRŠENJE 
01.2024. - 12.2024.</v>
      </c>
      <c r="K19" s="12" t="str">
        <f t="shared" si="2"/>
        <v xml:space="preserve">
INDEKS
(5)/(2)</v>
      </c>
      <c r="L19" s="12" t="str">
        <f t="shared" si="2"/>
        <v xml:space="preserve">
INDEKS
(5)/(4)</v>
      </c>
    </row>
    <row r="20" spans="2:12" x14ac:dyDescent="0.25">
      <c r="B20" s="132">
        <v>1</v>
      </c>
      <c r="C20" s="133"/>
      <c r="D20" s="133"/>
      <c r="E20" s="133"/>
      <c r="F20" s="133"/>
      <c r="G20" s="13">
        <v>2</v>
      </c>
      <c r="H20" s="13">
        <v>3</v>
      </c>
      <c r="I20" s="13">
        <v>4</v>
      </c>
      <c r="J20" s="13">
        <v>5</v>
      </c>
      <c r="K20" s="14" t="s">
        <v>5</v>
      </c>
      <c r="L20" s="14" t="s">
        <v>6</v>
      </c>
    </row>
    <row r="21" spans="2:12" x14ac:dyDescent="0.25">
      <c r="B21" s="123" t="s">
        <v>15</v>
      </c>
      <c r="C21" s="134"/>
      <c r="D21" s="134"/>
      <c r="E21" s="134"/>
      <c r="F21" s="134"/>
      <c r="G21" s="15">
        <f>IFERROR(VLOOKUP("8",[1]FP0005PRV2!$A$3:$F$8,3,FALSE),0)</f>
        <v>0</v>
      </c>
      <c r="H21" s="16">
        <f>IFERROR(VLOOKUP("8",[1]FP0005PRV2!$A$3:$F$8,4,FALSE),0)</f>
        <v>0</v>
      </c>
      <c r="I21" s="16">
        <f>IFERROR(VLOOKUP("8",[1]FP0005PRV2!$A$3:$F$8,5,FALSE),0)</f>
        <v>0</v>
      </c>
      <c r="J21" s="15">
        <f>IFERROR(VLOOKUP("8",[1]FP0005PRV2!$A$3:$F$8,6,FALSE),0)</f>
        <v>0</v>
      </c>
      <c r="K21" s="30" t="str">
        <f t="shared" ref="K21:K26" si="3">IFERROR(J21/G21*100,"")</f>
        <v/>
      </c>
      <c r="L21" s="30" t="str">
        <f t="shared" ref="L21:L26" si="4">IFERROR(J21/I21*100,"")</f>
        <v/>
      </c>
    </row>
    <row r="22" spans="2:12" x14ac:dyDescent="0.25">
      <c r="B22" s="123" t="s">
        <v>16</v>
      </c>
      <c r="C22" s="135"/>
      <c r="D22" s="135"/>
      <c r="E22" s="135"/>
      <c r="F22" s="135"/>
      <c r="G22" s="15">
        <f>IFERROR(VLOOKUP("5",[1]FP0005PRV2!$A$3:$F$8,3,FALSE),0)</f>
        <v>0</v>
      </c>
      <c r="H22" s="16">
        <f>IFERROR(VLOOKUP("5",[1]FP0005PRV2!$A$3:$F$8,4,FALSE),0)</f>
        <v>0</v>
      </c>
      <c r="I22" s="16">
        <f>IFERROR(VLOOKUP("5",[1]FP0005PRV2!$A$3:$F$8,5,FALSE),0)</f>
        <v>0</v>
      </c>
      <c r="J22" s="15">
        <f>IFERROR(VLOOKUP("5",[1]FP0005PRV2!$A$3:$F$8,6,FALSE),0)</f>
        <v>0</v>
      </c>
      <c r="K22" s="30" t="str">
        <f t="shared" si="3"/>
        <v/>
      </c>
      <c r="L22" s="30" t="str">
        <f t="shared" si="4"/>
        <v/>
      </c>
    </row>
    <row r="23" spans="2:12" x14ac:dyDescent="0.25">
      <c r="B23" s="120" t="s">
        <v>17</v>
      </c>
      <c r="C23" s="121"/>
      <c r="D23" s="121"/>
      <c r="E23" s="121"/>
      <c r="F23" s="122"/>
      <c r="G23" s="18">
        <f>G21-G22</f>
        <v>0</v>
      </c>
      <c r="H23" s="19">
        <f>H21-H22</f>
        <v>0</v>
      </c>
      <c r="I23" s="19">
        <f>I21-I22</f>
        <v>0</v>
      </c>
      <c r="J23" s="18">
        <f>J21-J22</f>
        <v>0</v>
      </c>
      <c r="K23" s="31" t="str">
        <f t="shared" si="3"/>
        <v/>
      </c>
      <c r="L23" s="31" t="str">
        <f t="shared" si="4"/>
        <v/>
      </c>
    </row>
    <row r="24" spans="2:12" x14ac:dyDescent="0.25">
      <c r="B24" s="123" t="s">
        <v>18</v>
      </c>
      <c r="C24" s="135"/>
      <c r="D24" s="135"/>
      <c r="E24" s="135"/>
      <c r="F24" s="135"/>
      <c r="G24" s="15"/>
      <c r="H24" s="16"/>
      <c r="I24" s="16"/>
      <c r="J24" s="15"/>
      <c r="K24" s="30" t="str">
        <f t="shared" si="3"/>
        <v/>
      </c>
      <c r="L24" s="30" t="str">
        <f t="shared" si="4"/>
        <v/>
      </c>
    </row>
    <row r="25" spans="2:12" x14ac:dyDescent="0.25">
      <c r="B25" s="123" t="s">
        <v>19</v>
      </c>
      <c r="C25" s="135"/>
      <c r="D25" s="135"/>
      <c r="E25" s="135"/>
      <c r="F25" s="135"/>
      <c r="G25" s="15"/>
      <c r="H25" s="16"/>
      <c r="I25" s="16"/>
      <c r="J25" s="15"/>
      <c r="K25" s="30" t="str">
        <f t="shared" si="3"/>
        <v/>
      </c>
      <c r="L25" s="30" t="str">
        <f t="shared" si="4"/>
        <v/>
      </c>
    </row>
    <row r="26" spans="2:12" x14ac:dyDescent="0.25">
      <c r="B26" s="120" t="s">
        <v>20</v>
      </c>
      <c r="C26" s="121"/>
      <c r="D26" s="121"/>
      <c r="E26" s="121"/>
      <c r="F26" s="122"/>
      <c r="G26" s="18">
        <f>+G23+G24+G25</f>
        <v>0</v>
      </c>
      <c r="H26" s="18">
        <f>+H23+H24+H25</f>
        <v>0</v>
      </c>
      <c r="I26" s="18">
        <f>+I23+I24+I25</f>
        <v>0</v>
      </c>
      <c r="J26" s="18">
        <f>+J23+J24+J25</f>
        <v>0</v>
      </c>
      <c r="K26" s="31" t="str">
        <f t="shared" si="3"/>
        <v/>
      </c>
      <c r="L26" s="31" t="str">
        <f t="shared" si="4"/>
        <v/>
      </c>
    </row>
    <row r="27" spans="2:12" x14ac:dyDescent="0.25">
      <c r="B27" s="138" t="s">
        <v>21</v>
      </c>
      <c r="C27" s="138"/>
      <c r="D27" s="138"/>
      <c r="E27" s="138"/>
      <c r="F27" s="138"/>
      <c r="G27" s="24">
        <f>+G16+G26</f>
        <v>0</v>
      </c>
      <c r="H27" s="24">
        <f>+H16+H26</f>
        <v>0</v>
      </c>
      <c r="I27" s="24">
        <f>+I16+I26</f>
        <v>0</v>
      </c>
      <c r="J27" s="24">
        <f>+J16+J26</f>
        <v>0</v>
      </c>
      <c r="K27" s="20"/>
      <c r="L27" s="20"/>
    </row>
    <row r="29" spans="2:12" x14ac:dyDescent="0.25">
      <c r="B29" s="34"/>
      <c r="C29" s="34"/>
      <c r="D29" s="34"/>
      <c r="E29" s="34"/>
      <c r="F29" s="34"/>
      <c r="G29" s="35"/>
      <c r="H29" s="36"/>
      <c r="I29" s="36"/>
      <c r="J29" s="35"/>
      <c r="K29" s="35"/>
      <c r="L29" s="35"/>
    </row>
    <row r="30" spans="2:12" x14ac:dyDescent="0.25"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</row>
    <row r="31" spans="2:12" x14ac:dyDescent="0.25"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2:12" x14ac:dyDescent="0.25">
      <c r="B32" s="136"/>
      <c r="C32" s="136"/>
      <c r="D32" s="136"/>
      <c r="E32" s="136"/>
      <c r="F32" s="136"/>
      <c r="G32" s="136"/>
      <c r="H32" s="136"/>
      <c r="I32" s="136"/>
      <c r="J32" s="136"/>
      <c r="K32" s="136"/>
      <c r="L32" s="136"/>
    </row>
    <row r="33" spans="2:12" x14ac:dyDescent="0.25">
      <c r="B33" s="136"/>
      <c r="C33" s="136"/>
      <c r="D33" s="136"/>
      <c r="E33" s="136"/>
      <c r="F33" s="136"/>
      <c r="G33" s="136"/>
      <c r="H33" s="136"/>
      <c r="I33" s="136"/>
      <c r="J33" s="136"/>
      <c r="K33" s="136"/>
      <c r="L33" s="136"/>
    </row>
    <row r="34" spans="2:12" x14ac:dyDescent="0.25"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</row>
    <row r="35" spans="2:12" x14ac:dyDescent="0.25"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</row>
  </sheetData>
  <mergeCells count="26">
    <mergeCell ref="B32:L33"/>
    <mergeCell ref="B34:L35"/>
    <mergeCell ref="B24:F24"/>
    <mergeCell ref="B25:F25"/>
    <mergeCell ref="B26:F26"/>
    <mergeCell ref="B27:F27"/>
    <mergeCell ref="B30:L30"/>
    <mergeCell ref="B31:L31"/>
    <mergeCell ref="B23:F23"/>
    <mergeCell ref="B10:F10"/>
    <mergeCell ref="B11:F11"/>
    <mergeCell ref="B12:F12"/>
    <mergeCell ref="B13:F13"/>
    <mergeCell ref="B14:F14"/>
    <mergeCell ref="B16:F16"/>
    <mergeCell ref="B18:F18"/>
    <mergeCell ref="B19:F19"/>
    <mergeCell ref="B20:F20"/>
    <mergeCell ref="B21:F21"/>
    <mergeCell ref="B22:F22"/>
    <mergeCell ref="B9:F9"/>
    <mergeCell ref="B1:L1"/>
    <mergeCell ref="B3:L3"/>
    <mergeCell ref="B5:L5"/>
    <mergeCell ref="B7:F7"/>
    <mergeCell ref="B8:F8"/>
  </mergeCells>
  <pageMargins left="0.25" right="0.25" top="0.75" bottom="0.75" header="0.3" footer="0.3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9"/>
  <sheetViews>
    <sheetView topLeftCell="A33" workbookViewId="0">
      <selection sqref="A1:H99"/>
    </sheetView>
  </sheetViews>
  <sheetFormatPr defaultColWidth="9.140625" defaultRowHeight="12.75" x14ac:dyDescent="0.2"/>
  <cols>
    <col min="1" max="1" width="19.42578125" style="38" customWidth="1"/>
    <col min="2" max="2" width="56" style="38" customWidth="1"/>
    <col min="3" max="3" width="26.28515625" style="66" customWidth="1"/>
    <col min="4" max="4" width="20.140625" style="68" customWidth="1"/>
    <col min="5" max="5" width="17.5703125" style="68" bestFit="1" customWidth="1"/>
    <col min="6" max="6" width="27.5703125" style="68" customWidth="1"/>
    <col min="7" max="7" width="14" style="67" customWidth="1"/>
    <col min="8" max="8" width="11.7109375" style="67" customWidth="1"/>
    <col min="9" max="9" width="15.42578125" style="38" bestFit="1" customWidth="1"/>
    <col min="10" max="10" width="9.42578125" style="38" bestFit="1" customWidth="1"/>
    <col min="11" max="11" width="15.42578125" style="38" bestFit="1" customWidth="1"/>
    <col min="12" max="12" width="9.42578125" style="38" bestFit="1" customWidth="1"/>
    <col min="13" max="256" width="9.140625" style="38"/>
    <col min="257" max="257" width="19.42578125" style="38" customWidth="1"/>
    <col min="258" max="258" width="56" style="38" customWidth="1"/>
    <col min="259" max="259" width="26.28515625" style="38" customWidth="1"/>
    <col min="260" max="260" width="20.140625" style="38" customWidth="1"/>
    <col min="261" max="261" width="17.5703125" style="38" bestFit="1" customWidth="1"/>
    <col min="262" max="262" width="27.5703125" style="38" customWidth="1"/>
    <col min="263" max="263" width="14" style="38" customWidth="1"/>
    <col min="264" max="264" width="11.7109375" style="38" customWidth="1"/>
    <col min="265" max="265" width="15.42578125" style="38" bestFit="1" customWidth="1"/>
    <col min="266" max="266" width="9.42578125" style="38" bestFit="1" customWidth="1"/>
    <col min="267" max="267" width="15.42578125" style="38" bestFit="1" customWidth="1"/>
    <col min="268" max="268" width="9.42578125" style="38" bestFit="1" customWidth="1"/>
    <col min="269" max="512" width="9.140625" style="38"/>
    <col min="513" max="513" width="19.42578125" style="38" customWidth="1"/>
    <col min="514" max="514" width="56" style="38" customWidth="1"/>
    <col min="515" max="515" width="26.28515625" style="38" customWidth="1"/>
    <col min="516" max="516" width="20.140625" style="38" customWidth="1"/>
    <col min="517" max="517" width="17.5703125" style="38" bestFit="1" customWidth="1"/>
    <col min="518" max="518" width="27.5703125" style="38" customWidth="1"/>
    <col min="519" max="519" width="14" style="38" customWidth="1"/>
    <col min="520" max="520" width="11.7109375" style="38" customWidth="1"/>
    <col min="521" max="521" width="15.42578125" style="38" bestFit="1" customWidth="1"/>
    <col min="522" max="522" width="9.42578125" style="38" bestFit="1" customWidth="1"/>
    <col min="523" max="523" width="15.42578125" style="38" bestFit="1" customWidth="1"/>
    <col min="524" max="524" width="9.42578125" style="38" bestFit="1" customWidth="1"/>
    <col min="525" max="768" width="9.140625" style="38"/>
    <col min="769" max="769" width="19.42578125" style="38" customWidth="1"/>
    <col min="770" max="770" width="56" style="38" customWidth="1"/>
    <col min="771" max="771" width="26.28515625" style="38" customWidth="1"/>
    <col min="772" max="772" width="20.140625" style="38" customWidth="1"/>
    <col min="773" max="773" width="17.5703125" style="38" bestFit="1" customWidth="1"/>
    <col min="774" max="774" width="27.5703125" style="38" customWidth="1"/>
    <col min="775" max="775" width="14" style="38" customWidth="1"/>
    <col min="776" max="776" width="11.7109375" style="38" customWidth="1"/>
    <col min="777" max="777" width="15.42578125" style="38" bestFit="1" customWidth="1"/>
    <col min="778" max="778" width="9.42578125" style="38" bestFit="1" customWidth="1"/>
    <col min="779" max="779" width="15.42578125" style="38" bestFit="1" customWidth="1"/>
    <col min="780" max="780" width="9.42578125" style="38" bestFit="1" customWidth="1"/>
    <col min="781" max="1024" width="9.140625" style="38"/>
    <col min="1025" max="1025" width="19.42578125" style="38" customWidth="1"/>
    <col min="1026" max="1026" width="56" style="38" customWidth="1"/>
    <col min="1027" max="1027" width="26.28515625" style="38" customWidth="1"/>
    <col min="1028" max="1028" width="20.140625" style="38" customWidth="1"/>
    <col min="1029" max="1029" width="17.5703125" style="38" bestFit="1" customWidth="1"/>
    <col min="1030" max="1030" width="27.5703125" style="38" customWidth="1"/>
    <col min="1031" max="1031" width="14" style="38" customWidth="1"/>
    <col min="1032" max="1032" width="11.7109375" style="38" customWidth="1"/>
    <col min="1033" max="1033" width="15.42578125" style="38" bestFit="1" customWidth="1"/>
    <col min="1034" max="1034" width="9.42578125" style="38" bestFit="1" customWidth="1"/>
    <col min="1035" max="1035" width="15.42578125" style="38" bestFit="1" customWidth="1"/>
    <col min="1036" max="1036" width="9.42578125" style="38" bestFit="1" customWidth="1"/>
    <col min="1037" max="1280" width="9.140625" style="38"/>
    <col min="1281" max="1281" width="19.42578125" style="38" customWidth="1"/>
    <col min="1282" max="1282" width="56" style="38" customWidth="1"/>
    <col min="1283" max="1283" width="26.28515625" style="38" customWidth="1"/>
    <col min="1284" max="1284" width="20.140625" style="38" customWidth="1"/>
    <col min="1285" max="1285" width="17.5703125" style="38" bestFit="1" customWidth="1"/>
    <col min="1286" max="1286" width="27.5703125" style="38" customWidth="1"/>
    <col min="1287" max="1287" width="14" style="38" customWidth="1"/>
    <col min="1288" max="1288" width="11.7109375" style="38" customWidth="1"/>
    <col min="1289" max="1289" width="15.42578125" style="38" bestFit="1" customWidth="1"/>
    <col min="1290" max="1290" width="9.42578125" style="38" bestFit="1" customWidth="1"/>
    <col min="1291" max="1291" width="15.42578125" style="38" bestFit="1" customWidth="1"/>
    <col min="1292" max="1292" width="9.42578125" style="38" bestFit="1" customWidth="1"/>
    <col min="1293" max="1536" width="9.140625" style="38"/>
    <col min="1537" max="1537" width="19.42578125" style="38" customWidth="1"/>
    <col min="1538" max="1538" width="56" style="38" customWidth="1"/>
    <col min="1539" max="1539" width="26.28515625" style="38" customWidth="1"/>
    <col min="1540" max="1540" width="20.140625" style="38" customWidth="1"/>
    <col min="1541" max="1541" width="17.5703125" style="38" bestFit="1" customWidth="1"/>
    <col min="1542" max="1542" width="27.5703125" style="38" customWidth="1"/>
    <col min="1543" max="1543" width="14" style="38" customWidth="1"/>
    <col min="1544" max="1544" width="11.7109375" style="38" customWidth="1"/>
    <col min="1545" max="1545" width="15.42578125" style="38" bestFit="1" customWidth="1"/>
    <col min="1546" max="1546" width="9.42578125" style="38" bestFit="1" customWidth="1"/>
    <col min="1547" max="1547" width="15.42578125" style="38" bestFit="1" customWidth="1"/>
    <col min="1548" max="1548" width="9.42578125" style="38" bestFit="1" customWidth="1"/>
    <col min="1549" max="1792" width="9.140625" style="38"/>
    <col min="1793" max="1793" width="19.42578125" style="38" customWidth="1"/>
    <col min="1794" max="1794" width="56" style="38" customWidth="1"/>
    <col min="1795" max="1795" width="26.28515625" style="38" customWidth="1"/>
    <col min="1796" max="1796" width="20.140625" style="38" customWidth="1"/>
    <col min="1797" max="1797" width="17.5703125" style="38" bestFit="1" customWidth="1"/>
    <col min="1798" max="1798" width="27.5703125" style="38" customWidth="1"/>
    <col min="1799" max="1799" width="14" style="38" customWidth="1"/>
    <col min="1800" max="1800" width="11.7109375" style="38" customWidth="1"/>
    <col min="1801" max="1801" width="15.42578125" style="38" bestFit="1" customWidth="1"/>
    <col min="1802" max="1802" width="9.42578125" style="38" bestFit="1" customWidth="1"/>
    <col min="1803" max="1803" width="15.42578125" style="38" bestFit="1" customWidth="1"/>
    <col min="1804" max="1804" width="9.42578125" style="38" bestFit="1" customWidth="1"/>
    <col min="1805" max="2048" width="9.140625" style="38"/>
    <col min="2049" max="2049" width="19.42578125" style="38" customWidth="1"/>
    <col min="2050" max="2050" width="56" style="38" customWidth="1"/>
    <col min="2051" max="2051" width="26.28515625" style="38" customWidth="1"/>
    <col min="2052" max="2052" width="20.140625" style="38" customWidth="1"/>
    <col min="2053" max="2053" width="17.5703125" style="38" bestFit="1" customWidth="1"/>
    <col min="2054" max="2054" width="27.5703125" style="38" customWidth="1"/>
    <col min="2055" max="2055" width="14" style="38" customWidth="1"/>
    <col min="2056" max="2056" width="11.7109375" style="38" customWidth="1"/>
    <col min="2057" max="2057" width="15.42578125" style="38" bestFit="1" customWidth="1"/>
    <col min="2058" max="2058" width="9.42578125" style="38" bestFit="1" customWidth="1"/>
    <col min="2059" max="2059" width="15.42578125" style="38" bestFit="1" customWidth="1"/>
    <col min="2060" max="2060" width="9.42578125" style="38" bestFit="1" customWidth="1"/>
    <col min="2061" max="2304" width="9.140625" style="38"/>
    <col min="2305" max="2305" width="19.42578125" style="38" customWidth="1"/>
    <col min="2306" max="2306" width="56" style="38" customWidth="1"/>
    <col min="2307" max="2307" width="26.28515625" style="38" customWidth="1"/>
    <col min="2308" max="2308" width="20.140625" style="38" customWidth="1"/>
    <col min="2309" max="2309" width="17.5703125" style="38" bestFit="1" customWidth="1"/>
    <col min="2310" max="2310" width="27.5703125" style="38" customWidth="1"/>
    <col min="2311" max="2311" width="14" style="38" customWidth="1"/>
    <col min="2312" max="2312" width="11.7109375" style="38" customWidth="1"/>
    <col min="2313" max="2313" width="15.42578125" style="38" bestFit="1" customWidth="1"/>
    <col min="2314" max="2314" width="9.42578125" style="38" bestFit="1" customWidth="1"/>
    <col min="2315" max="2315" width="15.42578125" style="38" bestFit="1" customWidth="1"/>
    <col min="2316" max="2316" width="9.42578125" style="38" bestFit="1" customWidth="1"/>
    <col min="2317" max="2560" width="9.140625" style="38"/>
    <col min="2561" max="2561" width="19.42578125" style="38" customWidth="1"/>
    <col min="2562" max="2562" width="56" style="38" customWidth="1"/>
    <col min="2563" max="2563" width="26.28515625" style="38" customWidth="1"/>
    <col min="2564" max="2564" width="20.140625" style="38" customWidth="1"/>
    <col min="2565" max="2565" width="17.5703125" style="38" bestFit="1" customWidth="1"/>
    <col min="2566" max="2566" width="27.5703125" style="38" customWidth="1"/>
    <col min="2567" max="2567" width="14" style="38" customWidth="1"/>
    <col min="2568" max="2568" width="11.7109375" style="38" customWidth="1"/>
    <col min="2569" max="2569" width="15.42578125" style="38" bestFit="1" customWidth="1"/>
    <col min="2570" max="2570" width="9.42578125" style="38" bestFit="1" customWidth="1"/>
    <col min="2571" max="2571" width="15.42578125" style="38" bestFit="1" customWidth="1"/>
    <col min="2572" max="2572" width="9.42578125" style="38" bestFit="1" customWidth="1"/>
    <col min="2573" max="2816" width="9.140625" style="38"/>
    <col min="2817" max="2817" width="19.42578125" style="38" customWidth="1"/>
    <col min="2818" max="2818" width="56" style="38" customWidth="1"/>
    <col min="2819" max="2819" width="26.28515625" style="38" customWidth="1"/>
    <col min="2820" max="2820" width="20.140625" style="38" customWidth="1"/>
    <col min="2821" max="2821" width="17.5703125" style="38" bestFit="1" customWidth="1"/>
    <col min="2822" max="2822" width="27.5703125" style="38" customWidth="1"/>
    <col min="2823" max="2823" width="14" style="38" customWidth="1"/>
    <col min="2824" max="2824" width="11.7109375" style="38" customWidth="1"/>
    <col min="2825" max="2825" width="15.42578125" style="38" bestFit="1" customWidth="1"/>
    <col min="2826" max="2826" width="9.42578125" style="38" bestFit="1" customWidth="1"/>
    <col min="2827" max="2827" width="15.42578125" style="38" bestFit="1" customWidth="1"/>
    <col min="2828" max="2828" width="9.42578125" style="38" bestFit="1" customWidth="1"/>
    <col min="2829" max="3072" width="9.140625" style="38"/>
    <col min="3073" max="3073" width="19.42578125" style="38" customWidth="1"/>
    <col min="3074" max="3074" width="56" style="38" customWidth="1"/>
    <col min="3075" max="3075" width="26.28515625" style="38" customWidth="1"/>
    <col min="3076" max="3076" width="20.140625" style="38" customWidth="1"/>
    <col min="3077" max="3077" width="17.5703125" style="38" bestFit="1" customWidth="1"/>
    <col min="3078" max="3078" width="27.5703125" style="38" customWidth="1"/>
    <col min="3079" max="3079" width="14" style="38" customWidth="1"/>
    <col min="3080" max="3080" width="11.7109375" style="38" customWidth="1"/>
    <col min="3081" max="3081" width="15.42578125" style="38" bestFit="1" customWidth="1"/>
    <col min="3082" max="3082" width="9.42578125" style="38" bestFit="1" customWidth="1"/>
    <col min="3083" max="3083" width="15.42578125" style="38" bestFit="1" customWidth="1"/>
    <col min="3084" max="3084" width="9.42578125" style="38" bestFit="1" customWidth="1"/>
    <col min="3085" max="3328" width="9.140625" style="38"/>
    <col min="3329" max="3329" width="19.42578125" style="38" customWidth="1"/>
    <col min="3330" max="3330" width="56" style="38" customWidth="1"/>
    <col min="3331" max="3331" width="26.28515625" style="38" customWidth="1"/>
    <col min="3332" max="3332" width="20.140625" style="38" customWidth="1"/>
    <col min="3333" max="3333" width="17.5703125" style="38" bestFit="1" customWidth="1"/>
    <col min="3334" max="3334" width="27.5703125" style="38" customWidth="1"/>
    <col min="3335" max="3335" width="14" style="38" customWidth="1"/>
    <col min="3336" max="3336" width="11.7109375" style="38" customWidth="1"/>
    <col min="3337" max="3337" width="15.42578125" style="38" bestFit="1" customWidth="1"/>
    <col min="3338" max="3338" width="9.42578125" style="38" bestFit="1" customWidth="1"/>
    <col min="3339" max="3339" width="15.42578125" style="38" bestFit="1" customWidth="1"/>
    <col min="3340" max="3340" width="9.42578125" style="38" bestFit="1" customWidth="1"/>
    <col min="3341" max="3584" width="9.140625" style="38"/>
    <col min="3585" max="3585" width="19.42578125" style="38" customWidth="1"/>
    <col min="3586" max="3586" width="56" style="38" customWidth="1"/>
    <col min="3587" max="3587" width="26.28515625" style="38" customWidth="1"/>
    <col min="3588" max="3588" width="20.140625" style="38" customWidth="1"/>
    <col min="3589" max="3589" width="17.5703125" style="38" bestFit="1" customWidth="1"/>
    <col min="3590" max="3590" width="27.5703125" style="38" customWidth="1"/>
    <col min="3591" max="3591" width="14" style="38" customWidth="1"/>
    <col min="3592" max="3592" width="11.7109375" style="38" customWidth="1"/>
    <col min="3593" max="3593" width="15.42578125" style="38" bestFit="1" customWidth="1"/>
    <col min="3594" max="3594" width="9.42578125" style="38" bestFit="1" customWidth="1"/>
    <col min="3595" max="3595" width="15.42578125" style="38" bestFit="1" customWidth="1"/>
    <col min="3596" max="3596" width="9.42578125" style="38" bestFit="1" customWidth="1"/>
    <col min="3597" max="3840" width="9.140625" style="38"/>
    <col min="3841" max="3841" width="19.42578125" style="38" customWidth="1"/>
    <col min="3842" max="3842" width="56" style="38" customWidth="1"/>
    <col min="3843" max="3843" width="26.28515625" style="38" customWidth="1"/>
    <col min="3844" max="3844" width="20.140625" style="38" customWidth="1"/>
    <col min="3845" max="3845" width="17.5703125" style="38" bestFit="1" customWidth="1"/>
    <col min="3846" max="3846" width="27.5703125" style="38" customWidth="1"/>
    <col min="3847" max="3847" width="14" style="38" customWidth="1"/>
    <col min="3848" max="3848" width="11.7109375" style="38" customWidth="1"/>
    <col min="3849" max="3849" width="15.42578125" style="38" bestFit="1" customWidth="1"/>
    <col min="3850" max="3850" width="9.42578125" style="38" bestFit="1" customWidth="1"/>
    <col min="3851" max="3851" width="15.42578125" style="38" bestFit="1" customWidth="1"/>
    <col min="3852" max="3852" width="9.42578125" style="38" bestFit="1" customWidth="1"/>
    <col min="3853" max="4096" width="9.140625" style="38"/>
    <col min="4097" max="4097" width="19.42578125" style="38" customWidth="1"/>
    <col min="4098" max="4098" width="56" style="38" customWidth="1"/>
    <col min="4099" max="4099" width="26.28515625" style="38" customWidth="1"/>
    <col min="4100" max="4100" width="20.140625" style="38" customWidth="1"/>
    <col min="4101" max="4101" width="17.5703125" style="38" bestFit="1" customWidth="1"/>
    <col min="4102" max="4102" width="27.5703125" style="38" customWidth="1"/>
    <col min="4103" max="4103" width="14" style="38" customWidth="1"/>
    <col min="4104" max="4104" width="11.7109375" style="38" customWidth="1"/>
    <col min="4105" max="4105" width="15.42578125" style="38" bestFit="1" customWidth="1"/>
    <col min="4106" max="4106" width="9.42578125" style="38" bestFit="1" customWidth="1"/>
    <col min="4107" max="4107" width="15.42578125" style="38" bestFit="1" customWidth="1"/>
    <col min="4108" max="4108" width="9.42578125" style="38" bestFit="1" customWidth="1"/>
    <col min="4109" max="4352" width="9.140625" style="38"/>
    <col min="4353" max="4353" width="19.42578125" style="38" customWidth="1"/>
    <col min="4354" max="4354" width="56" style="38" customWidth="1"/>
    <col min="4355" max="4355" width="26.28515625" style="38" customWidth="1"/>
    <col min="4356" max="4356" width="20.140625" style="38" customWidth="1"/>
    <col min="4357" max="4357" width="17.5703125" style="38" bestFit="1" customWidth="1"/>
    <col min="4358" max="4358" width="27.5703125" style="38" customWidth="1"/>
    <col min="4359" max="4359" width="14" style="38" customWidth="1"/>
    <col min="4360" max="4360" width="11.7109375" style="38" customWidth="1"/>
    <col min="4361" max="4361" width="15.42578125" style="38" bestFit="1" customWidth="1"/>
    <col min="4362" max="4362" width="9.42578125" style="38" bestFit="1" customWidth="1"/>
    <col min="4363" max="4363" width="15.42578125" style="38" bestFit="1" customWidth="1"/>
    <col min="4364" max="4364" width="9.42578125" style="38" bestFit="1" customWidth="1"/>
    <col min="4365" max="4608" width="9.140625" style="38"/>
    <col min="4609" max="4609" width="19.42578125" style="38" customWidth="1"/>
    <col min="4610" max="4610" width="56" style="38" customWidth="1"/>
    <col min="4611" max="4611" width="26.28515625" style="38" customWidth="1"/>
    <col min="4612" max="4612" width="20.140625" style="38" customWidth="1"/>
    <col min="4613" max="4613" width="17.5703125" style="38" bestFit="1" customWidth="1"/>
    <col min="4614" max="4614" width="27.5703125" style="38" customWidth="1"/>
    <col min="4615" max="4615" width="14" style="38" customWidth="1"/>
    <col min="4616" max="4616" width="11.7109375" style="38" customWidth="1"/>
    <col min="4617" max="4617" width="15.42578125" style="38" bestFit="1" customWidth="1"/>
    <col min="4618" max="4618" width="9.42578125" style="38" bestFit="1" customWidth="1"/>
    <col min="4619" max="4619" width="15.42578125" style="38" bestFit="1" customWidth="1"/>
    <col min="4620" max="4620" width="9.42578125" style="38" bestFit="1" customWidth="1"/>
    <col min="4621" max="4864" width="9.140625" style="38"/>
    <col min="4865" max="4865" width="19.42578125" style="38" customWidth="1"/>
    <col min="4866" max="4866" width="56" style="38" customWidth="1"/>
    <col min="4867" max="4867" width="26.28515625" style="38" customWidth="1"/>
    <col min="4868" max="4868" width="20.140625" style="38" customWidth="1"/>
    <col min="4869" max="4869" width="17.5703125" style="38" bestFit="1" customWidth="1"/>
    <col min="4870" max="4870" width="27.5703125" style="38" customWidth="1"/>
    <col min="4871" max="4871" width="14" style="38" customWidth="1"/>
    <col min="4872" max="4872" width="11.7109375" style="38" customWidth="1"/>
    <col min="4873" max="4873" width="15.42578125" style="38" bestFit="1" customWidth="1"/>
    <col min="4874" max="4874" width="9.42578125" style="38" bestFit="1" customWidth="1"/>
    <col min="4875" max="4875" width="15.42578125" style="38" bestFit="1" customWidth="1"/>
    <col min="4876" max="4876" width="9.42578125" style="38" bestFit="1" customWidth="1"/>
    <col min="4877" max="5120" width="9.140625" style="38"/>
    <col min="5121" max="5121" width="19.42578125" style="38" customWidth="1"/>
    <col min="5122" max="5122" width="56" style="38" customWidth="1"/>
    <col min="5123" max="5123" width="26.28515625" style="38" customWidth="1"/>
    <col min="5124" max="5124" width="20.140625" style="38" customWidth="1"/>
    <col min="5125" max="5125" width="17.5703125" style="38" bestFit="1" customWidth="1"/>
    <col min="5126" max="5126" width="27.5703125" style="38" customWidth="1"/>
    <col min="5127" max="5127" width="14" style="38" customWidth="1"/>
    <col min="5128" max="5128" width="11.7109375" style="38" customWidth="1"/>
    <col min="5129" max="5129" width="15.42578125" style="38" bestFit="1" customWidth="1"/>
    <col min="5130" max="5130" width="9.42578125" style="38" bestFit="1" customWidth="1"/>
    <col min="5131" max="5131" width="15.42578125" style="38" bestFit="1" customWidth="1"/>
    <col min="5132" max="5132" width="9.42578125" style="38" bestFit="1" customWidth="1"/>
    <col min="5133" max="5376" width="9.140625" style="38"/>
    <col min="5377" max="5377" width="19.42578125" style="38" customWidth="1"/>
    <col min="5378" max="5378" width="56" style="38" customWidth="1"/>
    <col min="5379" max="5379" width="26.28515625" style="38" customWidth="1"/>
    <col min="5380" max="5380" width="20.140625" style="38" customWidth="1"/>
    <col min="5381" max="5381" width="17.5703125" style="38" bestFit="1" customWidth="1"/>
    <col min="5382" max="5382" width="27.5703125" style="38" customWidth="1"/>
    <col min="5383" max="5383" width="14" style="38" customWidth="1"/>
    <col min="5384" max="5384" width="11.7109375" style="38" customWidth="1"/>
    <col min="5385" max="5385" width="15.42578125" style="38" bestFit="1" customWidth="1"/>
    <col min="5386" max="5386" width="9.42578125" style="38" bestFit="1" customWidth="1"/>
    <col min="5387" max="5387" width="15.42578125" style="38" bestFit="1" customWidth="1"/>
    <col min="5388" max="5388" width="9.42578125" style="38" bestFit="1" customWidth="1"/>
    <col min="5389" max="5632" width="9.140625" style="38"/>
    <col min="5633" max="5633" width="19.42578125" style="38" customWidth="1"/>
    <col min="5634" max="5634" width="56" style="38" customWidth="1"/>
    <col min="5635" max="5635" width="26.28515625" style="38" customWidth="1"/>
    <col min="5636" max="5636" width="20.140625" style="38" customWidth="1"/>
    <col min="5637" max="5637" width="17.5703125" style="38" bestFit="1" customWidth="1"/>
    <col min="5638" max="5638" width="27.5703125" style="38" customWidth="1"/>
    <col min="5639" max="5639" width="14" style="38" customWidth="1"/>
    <col min="5640" max="5640" width="11.7109375" style="38" customWidth="1"/>
    <col min="5641" max="5641" width="15.42578125" style="38" bestFit="1" customWidth="1"/>
    <col min="5642" max="5642" width="9.42578125" style="38" bestFit="1" customWidth="1"/>
    <col min="5643" max="5643" width="15.42578125" style="38" bestFit="1" customWidth="1"/>
    <col min="5644" max="5644" width="9.42578125" style="38" bestFit="1" customWidth="1"/>
    <col min="5645" max="5888" width="9.140625" style="38"/>
    <col min="5889" max="5889" width="19.42578125" style="38" customWidth="1"/>
    <col min="5890" max="5890" width="56" style="38" customWidth="1"/>
    <col min="5891" max="5891" width="26.28515625" style="38" customWidth="1"/>
    <col min="5892" max="5892" width="20.140625" style="38" customWidth="1"/>
    <col min="5893" max="5893" width="17.5703125" style="38" bestFit="1" customWidth="1"/>
    <col min="5894" max="5894" width="27.5703125" style="38" customWidth="1"/>
    <col min="5895" max="5895" width="14" style="38" customWidth="1"/>
    <col min="5896" max="5896" width="11.7109375" style="38" customWidth="1"/>
    <col min="5897" max="5897" width="15.42578125" style="38" bestFit="1" customWidth="1"/>
    <col min="5898" max="5898" width="9.42578125" style="38" bestFit="1" customWidth="1"/>
    <col min="5899" max="5899" width="15.42578125" style="38" bestFit="1" customWidth="1"/>
    <col min="5900" max="5900" width="9.42578125" style="38" bestFit="1" customWidth="1"/>
    <col min="5901" max="6144" width="9.140625" style="38"/>
    <col min="6145" max="6145" width="19.42578125" style="38" customWidth="1"/>
    <col min="6146" max="6146" width="56" style="38" customWidth="1"/>
    <col min="6147" max="6147" width="26.28515625" style="38" customWidth="1"/>
    <col min="6148" max="6148" width="20.140625" style="38" customWidth="1"/>
    <col min="6149" max="6149" width="17.5703125" style="38" bestFit="1" customWidth="1"/>
    <col min="6150" max="6150" width="27.5703125" style="38" customWidth="1"/>
    <col min="6151" max="6151" width="14" style="38" customWidth="1"/>
    <col min="6152" max="6152" width="11.7109375" style="38" customWidth="1"/>
    <col min="6153" max="6153" width="15.42578125" style="38" bestFit="1" customWidth="1"/>
    <col min="6154" max="6154" width="9.42578125" style="38" bestFit="1" customWidth="1"/>
    <col min="6155" max="6155" width="15.42578125" style="38" bestFit="1" customWidth="1"/>
    <col min="6156" max="6156" width="9.42578125" style="38" bestFit="1" customWidth="1"/>
    <col min="6157" max="6400" width="9.140625" style="38"/>
    <col min="6401" max="6401" width="19.42578125" style="38" customWidth="1"/>
    <col min="6402" max="6402" width="56" style="38" customWidth="1"/>
    <col min="6403" max="6403" width="26.28515625" style="38" customWidth="1"/>
    <col min="6404" max="6404" width="20.140625" style="38" customWidth="1"/>
    <col min="6405" max="6405" width="17.5703125" style="38" bestFit="1" customWidth="1"/>
    <col min="6406" max="6406" width="27.5703125" style="38" customWidth="1"/>
    <col min="6407" max="6407" width="14" style="38" customWidth="1"/>
    <col min="6408" max="6408" width="11.7109375" style="38" customWidth="1"/>
    <col min="6409" max="6409" width="15.42578125" style="38" bestFit="1" customWidth="1"/>
    <col min="6410" max="6410" width="9.42578125" style="38" bestFit="1" customWidth="1"/>
    <col min="6411" max="6411" width="15.42578125" style="38" bestFit="1" customWidth="1"/>
    <col min="6412" max="6412" width="9.42578125" style="38" bestFit="1" customWidth="1"/>
    <col min="6413" max="6656" width="9.140625" style="38"/>
    <col min="6657" max="6657" width="19.42578125" style="38" customWidth="1"/>
    <col min="6658" max="6658" width="56" style="38" customWidth="1"/>
    <col min="6659" max="6659" width="26.28515625" style="38" customWidth="1"/>
    <col min="6660" max="6660" width="20.140625" style="38" customWidth="1"/>
    <col min="6661" max="6661" width="17.5703125" style="38" bestFit="1" customWidth="1"/>
    <col min="6662" max="6662" width="27.5703125" style="38" customWidth="1"/>
    <col min="6663" max="6663" width="14" style="38" customWidth="1"/>
    <col min="6664" max="6664" width="11.7109375" style="38" customWidth="1"/>
    <col min="6665" max="6665" width="15.42578125" style="38" bestFit="1" customWidth="1"/>
    <col min="6666" max="6666" width="9.42578125" style="38" bestFit="1" customWidth="1"/>
    <col min="6667" max="6667" width="15.42578125" style="38" bestFit="1" customWidth="1"/>
    <col min="6668" max="6668" width="9.42578125" style="38" bestFit="1" customWidth="1"/>
    <col min="6669" max="6912" width="9.140625" style="38"/>
    <col min="6913" max="6913" width="19.42578125" style="38" customWidth="1"/>
    <col min="6914" max="6914" width="56" style="38" customWidth="1"/>
    <col min="6915" max="6915" width="26.28515625" style="38" customWidth="1"/>
    <col min="6916" max="6916" width="20.140625" style="38" customWidth="1"/>
    <col min="6917" max="6917" width="17.5703125" style="38" bestFit="1" customWidth="1"/>
    <col min="6918" max="6918" width="27.5703125" style="38" customWidth="1"/>
    <col min="6919" max="6919" width="14" style="38" customWidth="1"/>
    <col min="6920" max="6920" width="11.7109375" style="38" customWidth="1"/>
    <col min="6921" max="6921" width="15.42578125" style="38" bestFit="1" customWidth="1"/>
    <col min="6922" max="6922" width="9.42578125" style="38" bestFit="1" customWidth="1"/>
    <col min="6923" max="6923" width="15.42578125" style="38" bestFit="1" customWidth="1"/>
    <col min="6924" max="6924" width="9.42578125" style="38" bestFit="1" customWidth="1"/>
    <col min="6925" max="7168" width="9.140625" style="38"/>
    <col min="7169" max="7169" width="19.42578125" style="38" customWidth="1"/>
    <col min="7170" max="7170" width="56" style="38" customWidth="1"/>
    <col min="7171" max="7171" width="26.28515625" style="38" customWidth="1"/>
    <col min="7172" max="7172" width="20.140625" style="38" customWidth="1"/>
    <col min="7173" max="7173" width="17.5703125" style="38" bestFit="1" customWidth="1"/>
    <col min="7174" max="7174" width="27.5703125" style="38" customWidth="1"/>
    <col min="7175" max="7175" width="14" style="38" customWidth="1"/>
    <col min="7176" max="7176" width="11.7109375" style="38" customWidth="1"/>
    <col min="7177" max="7177" width="15.42578125" style="38" bestFit="1" customWidth="1"/>
    <col min="7178" max="7178" width="9.42578125" style="38" bestFit="1" customWidth="1"/>
    <col min="7179" max="7179" width="15.42578125" style="38" bestFit="1" customWidth="1"/>
    <col min="7180" max="7180" width="9.42578125" style="38" bestFit="1" customWidth="1"/>
    <col min="7181" max="7424" width="9.140625" style="38"/>
    <col min="7425" max="7425" width="19.42578125" style="38" customWidth="1"/>
    <col min="7426" max="7426" width="56" style="38" customWidth="1"/>
    <col min="7427" max="7427" width="26.28515625" style="38" customWidth="1"/>
    <col min="7428" max="7428" width="20.140625" style="38" customWidth="1"/>
    <col min="7429" max="7429" width="17.5703125" style="38" bestFit="1" customWidth="1"/>
    <col min="7430" max="7430" width="27.5703125" style="38" customWidth="1"/>
    <col min="7431" max="7431" width="14" style="38" customWidth="1"/>
    <col min="7432" max="7432" width="11.7109375" style="38" customWidth="1"/>
    <col min="7433" max="7433" width="15.42578125" style="38" bestFit="1" customWidth="1"/>
    <col min="7434" max="7434" width="9.42578125" style="38" bestFit="1" customWidth="1"/>
    <col min="7435" max="7435" width="15.42578125" style="38" bestFit="1" customWidth="1"/>
    <col min="7436" max="7436" width="9.42578125" style="38" bestFit="1" customWidth="1"/>
    <col min="7437" max="7680" width="9.140625" style="38"/>
    <col min="7681" max="7681" width="19.42578125" style="38" customWidth="1"/>
    <col min="7682" max="7682" width="56" style="38" customWidth="1"/>
    <col min="7683" max="7683" width="26.28515625" style="38" customWidth="1"/>
    <col min="7684" max="7684" width="20.140625" style="38" customWidth="1"/>
    <col min="7685" max="7685" width="17.5703125" style="38" bestFit="1" customWidth="1"/>
    <col min="7686" max="7686" width="27.5703125" style="38" customWidth="1"/>
    <col min="7687" max="7687" width="14" style="38" customWidth="1"/>
    <col min="7688" max="7688" width="11.7109375" style="38" customWidth="1"/>
    <col min="7689" max="7689" width="15.42578125" style="38" bestFit="1" customWidth="1"/>
    <col min="7690" max="7690" width="9.42578125" style="38" bestFit="1" customWidth="1"/>
    <col min="7691" max="7691" width="15.42578125" style="38" bestFit="1" customWidth="1"/>
    <col min="7692" max="7692" width="9.42578125" style="38" bestFit="1" customWidth="1"/>
    <col min="7693" max="7936" width="9.140625" style="38"/>
    <col min="7937" max="7937" width="19.42578125" style="38" customWidth="1"/>
    <col min="7938" max="7938" width="56" style="38" customWidth="1"/>
    <col min="7939" max="7939" width="26.28515625" style="38" customWidth="1"/>
    <col min="7940" max="7940" width="20.140625" style="38" customWidth="1"/>
    <col min="7941" max="7941" width="17.5703125" style="38" bestFit="1" customWidth="1"/>
    <col min="7942" max="7942" width="27.5703125" style="38" customWidth="1"/>
    <col min="7943" max="7943" width="14" style="38" customWidth="1"/>
    <col min="7944" max="7944" width="11.7109375" style="38" customWidth="1"/>
    <col min="7945" max="7945" width="15.42578125" style="38" bestFit="1" customWidth="1"/>
    <col min="7946" max="7946" width="9.42578125" style="38" bestFit="1" customWidth="1"/>
    <col min="7947" max="7947" width="15.42578125" style="38" bestFit="1" customWidth="1"/>
    <col min="7948" max="7948" width="9.42578125" style="38" bestFit="1" customWidth="1"/>
    <col min="7949" max="8192" width="9.140625" style="38"/>
    <col min="8193" max="8193" width="19.42578125" style="38" customWidth="1"/>
    <col min="8194" max="8194" width="56" style="38" customWidth="1"/>
    <col min="8195" max="8195" width="26.28515625" style="38" customWidth="1"/>
    <col min="8196" max="8196" width="20.140625" style="38" customWidth="1"/>
    <col min="8197" max="8197" width="17.5703125" style="38" bestFit="1" customWidth="1"/>
    <col min="8198" max="8198" width="27.5703125" style="38" customWidth="1"/>
    <col min="8199" max="8199" width="14" style="38" customWidth="1"/>
    <col min="8200" max="8200" width="11.7109375" style="38" customWidth="1"/>
    <col min="8201" max="8201" width="15.42578125" style="38" bestFit="1" customWidth="1"/>
    <col min="8202" max="8202" width="9.42578125" style="38" bestFit="1" customWidth="1"/>
    <col min="8203" max="8203" width="15.42578125" style="38" bestFit="1" customWidth="1"/>
    <col min="8204" max="8204" width="9.42578125" style="38" bestFit="1" customWidth="1"/>
    <col min="8205" max="8448" width="9.140625" style="38"/>
    <col min="8449" max="8449" width="19.42578125" style="38" customWidth="1"/>
    <col min="8450" max="8450" width="56" style="38" customWidth="1"/>
    <col min="8451" max="8451" width="26.28515625" style="38" customWidth="1"/>
    <col min="8452" max="8452" width="20.140625" style="38" customWidth="1"/>
    <col min="8453" max="8453" width="17.5703125" style="38" bestFit="1" customWidth="1"/>
    <col min="8454" max="8454" width="27.5703125" style="38" customWidth="1"/>
    <col min="8455" max="8455" width="14" style="38" customWidth="1"/>
    <col min="8456" max="8456" width="11.7109375" style="38" customWidth="1"/>
    <col min="8457" max="8457" width="15.42578125" style="38" bestFit="1" customWidth="1"/>
    <col min="8458" max="8458" width="9.42578125" style="38" bestFit="1" customWidth="1"/>
    <col min="8459" max="8459" width="15.42578125" style="38" bestFit="1" customWidth="1"/>
    <col min="8460" max="8460" width="9.42578125" style="38" bestFit="1" customWidth="1"/>
    <col min="8461" max="8704" width="9.140625" style="38"/>
    <col min="8705" max="8705" width="19.42578125" style="38" customWidth="1"/>
    <col min="8706" max="8706" width="56" style="38" customWidth="1"/>
    <col min="8707" max="8707" width="26.28515625" style="38" customWidth="1"/>
    <col min="8708" max="8708" width="20.140625" style="38" customWidth="1"/>
    <col min="8709" max="8709" width="17.5703125" style="38" bestFit="1" customWidth="1"/>
    <col min="8710" max="8710" width="27.5703125" style="38" customWidth="1"/>
    <col min="8711" max="8711" width="14" style="38" customWidth="1"/>
    <col min="8712" max="8712" width="11.7109375" style="38" customWidth="1"/>
    <col min="8713" max="8713" width="15.42578125" style="38" bestFit="1" customWidth="1"/>
    <col min="8714" max="8714" width="9.42578125" style="38" bestFit="1" customWidth="1"/>
    <col min="8715" max="8715" width="15.42578125" style="38" bestFit="1" customWidth="1"/>
    <col min="8716" max="8716" width="9.42578125" style="38" bestFit="1" customWidth="1"/>
    <col min="8717" max="8960" width="9.140625" style="38"/>
    <col min="8961" max="8961" width="19.42578125" style="38" customWidth="1"/>
    <col min="8962" max="8962" width="56" style="38" customWidth="1"/>
    <col min="8963" max="8963" width="26.28515625" style="38" customWidth="1"/>
    <col min="8964" max="8964" width="20.140625" style="38" customWidth="1"/>
    <col min="8965" max="8965" width="17.5703125" style="38" bestFit="1" customWidth="1"/>
    <col min="8966" max="8966" width="27.5703125" style="38" customWidth="1"/>
    <col min="8967" max="8967" width="14" style="38" customWidth="1"/>
    <col min="8968" max="8968" width="11.7109375" style="38" customWidth="1"/>
    <col min="8969" max="8969" width="15.42578125" style="38" bestFit="1" customWidth="1"/>
    <col min="8970" max="8970" width="9.42578125" style="38" bestFit="1" customWidth="1"/>
    <col min="8971" max="8971" width="15.42578125" style="38" bestFit="1" customWidth="1"/>
    <col min="8972" max="8972" width="9.42578125" style="38" bestFit="1" customWidth="1"/>
    <col min="8973" max="9216" width="9.140625" style="38"/>
    <col min="9217" max="9217" width="19.42578125" style="38" customWidth="1"/>
    <col min="9218" max="9218" width="56" style="38" customWidth="1"/>
    <col min="9219" max="9219" width="26.28515625" style="38" customWidth="1"/>
    <col min="9220" max="9220" width="20.140625" style="38" customWidth="1"/>
    <col min="9221" max="9221" width="17.5703125" style="38" bestFit="1" customWidth="1"/>
    <col min="9222" max="9222" width="27.5703125" style="38" customWidth="1"/>
    <col min="9223" max="9223" width="14" style="38" customWidth="1"/>
    <col min="9224" max="9224" width="11.7109375" style="38" customWidth="1"/>
    <col min="9225" max="9225" width="15.42578125" style="38" bestFit="1" customWidth="1"/>
    <col min="9226" max="9226" width="9.42578125" style="38" bestFit="1" customWidth="1"/>
    <col min="9227" max="9227" width="15.42578125" style="38" bestFit="1" customWidth="1"/>
    <col min="9228" max="9228" width="9.42578125" style="38" bestFit="1" customWidth="1"/>
    <col min="9229" max="9472" width="9.140625" style="38"/>
    <col min="9473" max="9473" width="19.42578125" style="38" customWidth="1"/>
    <col min="9474" max="9474" width="56" style="38" customWidth="1"/>
    <col min="9475" max="9475" width="26.28515625" style="38" customWidth="1"/>
    <col min="9476" max="9476" width="20.140625" style="38" customWidth="1"/>
    <col min="9477" max="9477" width="17.5703125" style="38" bestFit="1" customWidth="1"/>
    <col min="9478" max="9478" width="27.5703125" style="38" customWidth="1"/>
    <col min="9479" max="9479" width="14" style="38" customWidth="1"/>
    <col min="9480" max="9480" width="11.7109375" style="38" customWidth="1"/>
    <col min="9481" max="9481" width="15.42578125" style="38" bestFit="1" customWidth="1"/>
    <col min="9482" max="9482" width="9.42578125" style="38" bestFit="1" customWidth="1"/>
    <col min="9483" max="9483" width="15.42578125" style="38" bestFit="1" customWidth="1"/>
    <col min="9484" max="9484" width="9.42578125" style="38" bestFit="1" customWidth="1"/>
    <col min="9485" max="9728" width="9.140625" style="38"/>
    <col min="9729" max="9729" width="19.42578125" style="38" customWidth="1"/>
    <col min="9730" max="9730" width="56" style="38" customWidth="1"/>
    <col min="9731" max="9731" width="26.28515625" style="38" customWidth="1"/>
    <col min="9732" max="9732" width="20.140625" style="38" customWidth="1"/>
    <col min="9733" max="9733" width="17.5703125" style="38" bestFit="1" customWidth="1"/>
    <col min="9734" max="9734" width="27.5703125" style="38" customWidth="1"/>
    <col min="9735" max="9735" width="14" style="38" customWidth="1"/>
    <col min="9736" max="9736" width="11.7109375" style="38" customWidth="1"/>
    <col min="9737" max="9737" width="15.42578125" style="38" bestFit="1" customWidth="1"/>
    <col min="9738" max="9738" width="9.42578125" style="38" bestFit="1" customWidth="1"/>
    <col min="9739" max="9739" width="15.42578125" style="38" bestFit="1" customWidth="1"/>
    <col min="9740" max="9740" width="9.42578125" style="38" bestFit="1" customWidth="1"/>
    <col min="9741" max="9984" width="9.140625" style="38"/>
    <col min="9985" max="9985" width="19.42578125" style="38" customWidth="1"/>
    <col min="9986" max="9986" width="56" style="38" customWidth="1"/>
    <col min="9987" max="9987" width="26.28515625" style="38" customWidth="1"/>
    <col min="9988" max="9988" width="20.140625" style="38" customWidth="1"/>
    <col min="9989" max="9989" width="17.5703125" style="38" bestFit="1" customWidth="1"/>
    <col min="9990" max="9990" width="27.5703125" style="38" customWidth="1"/>
    <col min="9991" max="9991" width="14" style="38" customWidth="1"/>
    <col min="9992" max="9992" width="11.7109375" style="38" customWidth="1"/>
    <col min="9993" max="9993" width="15.42578125" style="38" bestFit="1" customWidth="1"/>
    <col min="9994" max="9994" width="9.42578125" style="38" bestFit="1" customWidth="1"/>
    <col min="9995" max="9995" width="15.42578125" style="38" bestFit="1" customWidth="1"/>
    <col min="9996" max="9996" width="9.42578125" style="38" bestFit="1" customWidth="1"/>
    <col min="9997" max="10240" width="9.140625" style="38"/>
    <col min="10241" max="10241" width="19.42578125" style="38" customWidth="1"/>
    <col min="10242" max="10242" width="56" style="38" customWidth="1"/>
    <col min="10243" max="10243" width="26.28515625" style="38" customWidth="1"/>
    <col min="10244" max="10244" width="20.140625" style="38" customWidth="1"/>
    <col min="10245" max="10245" width="17.5703125" style="38" bestFit="1" customWidth="1"/>
    <col min="10246" max="10246" width="27.5703125" style="38" customWidth="1"/>
    <col min="10247" max="10247" width="14" style="38" customWidth="1"/>
    <col min="10248" max="10248" width="11.7109375" style="38" customWidth="1"/>
    <col min="10249" max="10249" width="15.42578125" style="38" bestFit="1" customWidth="1"/>
    <col min="10250" max="10250" width="9.42578125" style="38" bestFit="1" customWidth="1"/>
    <col min="10251" max="10251" width="15.42578125" style="38" bestFit="1" customWidth="1"/>
    <col min="10252" max="10252" width="9.42578125" style="38" bestFit="1" customWidth="1"/>
    <col min="10253" max="10496" width="9.140625" style="38"/>
    <col min="10497" max="10497" width="19.42578125" style="38" customWidth="1"/>
    <col min="10498" max="10498" width="56" style="38" customWidth="1"/>
    <col min="10499" max="10499" width="26.28515625" style="38" customWidth="1"/>
    <col min="10500" max="10500" width="20.140625" style="38" customWidth="1"/>
    <col min="10501" max="10501" width="17.5703125" style="38" bestFit="1" customWidth="1"/>
    <col min="10502" max="10502" width="27.5703125" style="38" customWidth="1"/>
    <col min="10503" max="10503" width="14" style="38" customWidth="1"/>
    <col min="10504" max="10504" width="11.7109375" style="38" customWidth="1"/>
    <col min="10505" max="10505" width="15.42578125" style="38" bestFit="1" customWidth="1"/>
    <col min="10506" max="10506" width="9.42578125" style="38" bestFit="1" customWidth="1"/>
    <col min="10507" max="10507" width="15.42578125" style="38" bestFit="1" customWidth="1"/>
    <col min="10508" max="10508" width="9.42578125" style="38" bestFit="1" customWidth="1"/>
    <col min="10509" max="10752" width="9.140625" style="38"/>
    <col min="10753" max="10753" width="19.42578125" style="38" customWidth="1"/>
    <col min="10754" max="10754" width="56" style="38" customWidth="1"/>
    <col min="10755" max="10755" width="26.28515625" style="38" customWidth="1"/>
    <col min="10756" max="10756" width="20.140625" style="38" customWidth="1"/>
    <col min="10757" max="10757" width="17.5703125" style="38" bestFit="1" customWidth="1"/>
    <col min="10758" max="10758" width="27.5703125" style="38" customWidth="1"/>
    <col min="10759" max="10759" width="14" style="38" customWidth="1"/>
    <col min="10760" max="10760" width="11.7109375" style="38" customWidth="1"/>
    <col min="10761" max="10761" width="15.42578125" style="38" bestFit="1" customWidth="1"/>
    <col min="10762" max="10762" width="9.42578125" style="38" bestFit="1" customWidth="1"/>
    <col min="10763" max="10763" width="15.42578125" style="38" bestFit="1" customWidth="1"/>
    <col min="10764" max="10764" width="9.42578125" style="38" bestFit="1" customWidth="1"/>
    <col min="10765" max="11008" width="9.140625" style="38"/>
    <col min="11009" max="11009" width="19.42578125" style="38" customWidth="1"/>
    <col min="11010" max="11010" width="56" style="38" customWidth="1"/>
    <col min="11011" max="11011" width="26.28515625" style="38" customWidth="1"/>
    <col min="11012" max="11012" width="20.140625" style="38" customWidth="1"/>
    <col min="11013" max="11013" width="17.5703125" style="38" bestFit="1" customWidth="1"/>
    <col min="11014" max="11014" width="27.5703125" style="38" customWidth="1"/>
    <col min="11015" max="11015" width="14" style="38" customWidth="1"/>
    <col min="11016" max="11016" width="11.7109375" style="38" customWidth="1"/>
    <col min="11017" max="11017" width="15.42578125" style="38" bestFit="1" customWidth="1"/>
    <col min="11018" max="11018" width="9.42578125" style="38" bestFit="1" customWidth="1"/>
    <col min="11019" max="11019" width="15.42578125" style="38" bestFit="1" customWidth="1"/>
    <col min="11020" max="11020" width="9.42578125" style="38" bestFit="1" customWidth="1"/>
    <col min="11021" max="11264" width="9.140625" style="38"/>
    <col min="11265" max="11265" width="19.42578125" style="38" customWidth="1"/>
    <col min="11266" max="11266" width="56" style="38" customWidth="1"/>
    <col min="11267" max="11267" width="26.28515625" style="38" customWidth="1"/>
    <col min="11268" max="11268" width="20.140625" style="38" customWidth="1"/>
    <col min="11269" max="11269" width="17.5703125" style="38" bestFit="1" customWidth="1"/>
    <col min="11270" max="11270" width="27.5703125" style="38" customWidth="1"/>
    <col min="11271" max="11271" width="14" style="38" customWidth="1"/>
    <col min="11272" max="11272" width="11.7109375" style="38" customWidth="1"/>
    <col min="11273" max="11273" width="15.42578125" style="38" bestFit="1" customWidth="1"/>
    <col min="11274" max="11274" width="9.42578125" style="38" bestFit="1" customWidth="1"/>
    <col min="11275" max="11275" width="15.42578125" style="38" bestFit="1" customWidth="1"/>
    <col min="11276" max="11276" width="9.42578125" style="38" bestFit="1" customWidth="1"/>
    <col min="11277" max="11520" width="9.140625" style="38"/>
    <col min="11521" max="11521" width="19.42578125" style="38" customWidth="1"/>
    <col min="11522" max="11522" width="56" style="38" customWidth="1"/>
    <col min="11523" max="11523" width="26.28515625" style="38" customWidth="1"/>
    <col min="11524" max="11524" width="20.140625" style="38" customWidth="1"/>
    <col min="11525" max="11525" width="17.5703125" style="38" bestFit="1" customWidth="1"/>
    <col min="11526" max="11526" width="27.5703125" style="38" customWidth="1"/>
    <col min="11527" max="11527" width="14" style="38" customWidth="1"/>
    <col min="11528" max="11528" width="11.7109375" style="38" customWidth="1"/>
    <col min="11529" max="11529" width="15.42578125" style="38" bestFit="1" customWidth="1"/>
    <col min="11530" max="11530" width="9.42578125" style="38" bestFit="1" customWidth="1"/>
    <col min="11531" max="11531" width="15.42578125" style="38" bestFit="1" customWidth="1"/>
    <col min="11532" max="11532" width="9.42578125" style="38" bestFit="1" customWidth="1"/>
    <col min="11533" max="11776" width="9.140625" style="38"/>
    <col min="11777" max="11777" width="19.42578125" style="38" customWidth="1"/>
    <col min="11778" max="11778" width="56" style="38" customWidth="1"/>
    <col min="11779" max="11779" width="26.28515625" style="38" customWidth="1"/>
    <col min="11780" max="11780" width="20.140625" style="38" customWidth="1"/>
    <col min="11781" max="11781" width="17.5703125" style="38" bestFit="1" customWidth="1"/>
    <col min="11782" max="11782" width="27.5703125" style="38" customWidth="1"/>
    <col min="11783" max="11783" width="14" style="38" customWidth="1"/>
    <col min="11784" max="11784" width="11.7109375" style="38" customWidth="1"/>
    <col min="11785" max="11785" width="15.42578125" style="38" bestFit="1" customWidth="1"/>
    <col min="11786" max="11786" width="9.42578125" style="38" bestFit="1" customWidth="1"/>
    <col min="11787" max="11787" width="15.42578125" style="38" bestFit="1" customWidth="1"/>
    <col min="11788" max="11788" width="9.42578125" style="38" bestFit="1" customWidth="1"/>
    <col min="11789" max="12032" width="9.140625" style="38"/>
    <col min="12033" max="12033" width="19.42578125" style="38" customWidth="1"/>
    <col min="12034" max="12034" width="56" style="38" customWidth="1"/>
    <col min="12035" max="12035" width="26.28515625" style="38" customWidth="1"/>
    <col min="12036" max="12036" width="20.140625" style="38" customWidth="1"/>
    <col min="12037" max="12037" width="17.5703125" style="38" bestFit="1" customWidth="1"/>
    <col min="12038" max="12038" width="27.5703125" style="38" customWidth="1"/>
    <col min="12039" max="12039" width="14" style="38" customWidth="1"/>
    <col min="12040" max="12040" width="11.7109375" style="38" customWidth="1"/>
    <col min="12041" max="12041" width="15.42578125" style="38" bestFit="1" customWidth="1"/>
    <col min="12042" max="12042" width="9.42578125" style="38" bestFit="1" customWidth="1"/>
    <col min="12043" max="12043" width="15.42578125" style="38" bestFit="1" customWidth="1"/>
    <col min="12044" max="12044" width="9.42578125" style="38" bestFit="1" customWidth="1"/>
    <col min="12045" max="12288" width="9.140625" style="38"/>
    <col min="12289" max="12289" width="19.42578125" style="38" customWidth="1"/>
    <col min="12290" max="12290" width="56" style="38" customWidth="1"/>
    <col min="12291" max="12291" width="26.28515625" style="38" customWidth="1"/>
    <col min="12292" max="12292" width="20.140625" style="38" customWidth="1"/>
    <col min="12293" max="12293" width="17.5703125" style="38" bestFit="1" customWidth="1"/>
    <col min="12294" max="12294" width="27.5703125" style="38" customWidth="1"/>
    <col min="12295" max="12295" width="14" style="38" customWidth="1"/>
    <col min="12296" max="12296" width="11.7109375" style="38" customWidth="1"/>
    <col min="12297" max="12297" width="15.42578125" style="38" bestFit="1" customWidth="1"/>
    <col min="12298" max="12298" width="9.42578125" style="38" bestFit="1" customWidth="1"/>
    <col min="12299" max="12299" width="15.42578125" style="38" bestFit="1" customWidth="1"/>
    <col min="12300" max="12300" width="9.42578125" style="38" bestFit="1" customWidth="1"/>
    <col min="12301" max="12544" width="9.140625" style="38"/>
    <col min="12545" max="12545" width="19.42578125" style="38" customWidth="1"/>
    <col min="12546" max="12546" width="56" style="38" customWidth="1"/>
    <col min="12547" max="12547" width="26.28515625" style="38" customWidth="1"/>
    <col min="12548" max="12548" width="20.140625" style="38" customWidth="1"/>
    <col min="12549" max="12549" width="17.5703125" style="38" bestFit="1" customWidth="1"/>
    <col min="12550" max="12550" width="27.5703125" style="38" customWidth="1"/>
    <col min="12551" max="12551" width="14" style="38" customWidth="1"/>
    <col min="12552" max="12552" width="11.7109375" style="38" customWidth="1"/>
    <col min="12553" max="12553" width="15.42578125" style="38" bestFit="1" customWidth="1"/>
    <col min="12554" max="12554" width="9.42578125" style="38" bestFit="1" customWidth="1"/>
    <col min="12555" max="12555" width="15.42578125" style="38" bestFit="1" customWidth="1"/>
    <col min="12556" max="12556" width="9.42578125" style="38" bestFit="1" customWidth="1"/>
    <col min="12557" max="12800" width="9.140625" style="38"/>
    <col min="12801" max="12801" width="19.42578125" style="38" customWidth="1"/>
    <col min="12802" max="12802" width="56" style="38" customWidth="1"/>
    <col min="12803" max="12803" width="26.28515625" style="38" customWidth="1"/>
    <col min="12804" max="12804" width="20.140625" style="38" customWidth="1"/>
    <col min="12805" max="12805" width="17.5703125" style="38" bestFit="1" customWidth="1"/>
    <col min="12806" max="12806" width="27.5703125" style="38" customWidth="1"/>
    <col min="12807" max="12807" width="14" style="38" customWidth="1"/>
    <col min="12808" max="12808" width="11.7109375" style="38" customWidth="1"/>
    <col min="12809" max="12809" width="15.42578125" style="38" bestFit="1" customWidth="1"/>
    <col min="12810" max="12810" width="9.42578125" style="38" bestFit="1" customWidth="1"/>
    <col min="12811" max="12811" width="15.42578125" style="38" bestFit="1" customWidth="1"/>
    <col min="12812" max="12812" width="9.42578125" style="38" bestFit="1" customWidth="1"/>
    <col min="12813" max="13056" width="9.140625" style="38"/>
    <col min="13057" max="13057" width="19.42578125" style="38" customWidth="1"/>
    <col min="13058" max="13058" width="56" style="38" customWidth="1"/>
    <col min="13059" max="13059" width="26.28515625" style="38" customWidth="1"/>
    <col min="13060" max="13060" width="20.140625" style="38" customWidth="1"/>
    <col min="13061" max="13061" width="17.5703125" style="38" bestFit="1" customWidth="1"/>
    <col min="13062" max="13062" width="27.5703125" style="38" customWidth="1"/>
    <col min="13063" max="13063" width="14" style="38" customWidth="1"/>
    <col min="13064" max="13064" width="11.7109375" style="38" customWidth="1"/>
    <col min="13065" max="13065" width="15.42578125" style="38" bestFit="1" customWidth="1"/>
    <col min="13066" max="13066" width="9.42578125" style="38" bestFit="1" customWidth="1"/>
    <col min="13067" max="13067" width="15.42578125" style="38" bestFit="1" customWidth="1"/>
    <col min="13068" max="13068" width="9.42578125" style="38" bestFit="1" customWidth="1"/>
    <col min="13069" max="13312" width="9.140625" style="38"/>
    <col min="13313" max="13313" width="19.42578125" style="38" customWidth="1"/>
    <col min="13314" max="13314" width="56" style="38" customWidth="1"/>
    <col min="13315" max="13315" width="26.28515625" style="38" customWidth="1"/>
    <col min="13316" max="13316" width="20.140625" style="38" customWidth="1"/>
    <col min="13317" max="13317" width="17.5703125" style="38" bestFit="1" customWidth="1"/>
    <col min="13318" max="13318" width="27.5703125" style="38" customWidth="1"/>
    <col min="13319" max="13319" width="14" style="38" customWidth="1"/>
    <col min="13320" max="13320" width="11.7109375" style="38" customWidth="1"/>
    <col min="13321" max="13321" width="15.42578125" style="38" bestFit="1" customWidth="1"/>
    <col min="13322" max="13322" width="9.42578125" style="38" bestFit="1" customWidth="1"/>
    <col min="13323" max="13323" width="15.42578125" style="38" bestFit="1" customWidth="1"/>
    <col min="13324" max="13324" width="9.42578125" style="38" bestFit="1" customWidth="1"/>
    <col min="13325" max="13568" width="9.140625" style="38"/>
    <col min="13569" max="13569" width="19.42578125" style="38" customWidth="1"/>
    <col min="13570" max="13570" width="56" style="38" customWidth="1"/>
    <col min="13571" max="13571" width="26.28515625" style="38" customWidth="1"/>
    <col min="13572" max="13572" width="20.140625" style="38" customWidth="1"/>
    <col min="13573" max="13573" width="17.5703125" style="38" bestFit="1" customWidth="1"/>
    <col min="13574" max="13574" width="27.5703125" style="38" customWidth="1"/>
    <col min="13575" max="13575" width="14" style="38" customWidth="1"/>
    <col min="13576" max="13576" width="11.7109375" style="38" customWidth="1"/>
    <col min="13577" max="13577" width="15.42578125" style="38" bestFit="1" customWidth="1"/>
    <col min="13578" max="13578" width="9.42578125" style="38" bestFit="1" customWidth="1"/>
    <col min="13579" max="13579" width="15.42578125" style="38" bestFit="1" customWidth="1"/>
    <col min="13580" max="13580" width="9.42578125" style="38" bestFit="1" customWidth="1"/>
    <col min="13581" max="13824" width="9.140625" style="38"/>
    <col min="13825" max="13825" width="19.42578125" style="38" customWidth="1"/>
    <col min="13826" max="13826" width="56" style="38" customWidth="1"/>
    <col min="13827" max="13827" width="26.28515625" style="38" customWidth="1"/>
    <col min="13828" max="13828" width="20.140625" style="38" customWidth="1"/>
    <col min="13829" max="13829" width="17.5703125" style="38" bestFit="1" customWidth="1"/>
    <col min="13830" max="13830" width="27.5703125" style="38" customWidth="1"/>
    <col min="13831" max="13831" width="14" style="38" customWidth="1"/>
    <col min="13832" max="13832" width="11.7109375" style="38" customWidth="1"/>
    <col min="13833" max="13833" width="15.42578125" style="38" bestFit="1" customWidth="1"/>
    <col min="13834" max="13834" width="9.42578125" style="38" bestFit="1" customWidth="1"/>
    <col min="13835" max="13835" width="15.42578125" style="38" bestFit="1" customWidth="1"/>
    <col min="13836" max="13836" width="9.42578125" style="38" bestFit="1" customWidth="1"/>
    <col min="13837" max="14080" width="9.140625" style="38"/>
    <col min="14081" max="14081" width="19.42578125" style="38" customWidth="1"/>
    <col min="14082" max="14082" width="56" style="38" customWidth="1"/>
    <col min="14083" max="14083" width="26.28515625" style="38" customWidth="1"/>
    <col min="14084" max="14084" width="20.140625" style="38" customWidth="1"/>
    <col min="14085" max="14085" width="17.5703125" style="38" bestFit="1" customWidth="1"/>
    <col min="14086" max="14086" width="27.5703125" style="38" customWidth="1"/>
    <col min="14087" max="14087" width="14" style="38" customWidth="1"/>
    <col min="14088" max="14088" width="11.7109375" style="38" customWidth="1"/>
    <col min="14089" max="14089" width="15.42578125" style="38" bestFit="1" customWidth="1"/>
    <col min="14090" max="14090" width="9.42578125" style="38" bestFit="1" customWidth="1"/>
    <col min="14091" max="14091" width="15.42578125" style="38" bestFit="1" customWidth="1"/>
    <col min="14092" max="14092" width="9.42578125" style="38" bestFit="1" customWidth="1"/>
    <col min="14093" max="14336" width="9.140625" style="38"/>
    <col min="14337" max="14337" width="19.42578125" style="38" customWidth="1"/>
    <col min="14338" max="14338" width="56" style="38" customWidth="1"/>
    <col min="14339" max="14339" width="26.28515625" style="38" customWidth="1"/>
    <col min="14340" max="14340" width="20.140625" style="38" customWidth="1"/>
    <col min="14341" max="14341" width="17.5703125" style="38" bestFit="1" customWidth="1"/>
    <col min="14342" max="14342" width="27.5703125" style="38" customWidth="1"/>
    <col min="14343" max="14343" width="14" style="38" customWidth="1"/>
    <col min="14344" max="14344" width="11.7109375" style="38" customWidth="1"/>
    <col min="14345" max="14345" width="15.42578125" style="38" bestFit="1" customWidth="1"/>
    <col min="14346" max="14346" width="9.42578125" style="38" bestFit="1" customWidth="1"/>
    <col min="14347" max="14347" width="15.42578125" style="38" bestFit="1" customWidth="1"/>
    <col min="14348" max="14348" width="9.42578125" style="38" bestFit="1" customWidth="1"/>
    <col min="14349" max="14592" width="9.140625" style="38"/>
    <col min="14593" max="14593" width="19.42578125" style="38" customWidth="1"/>
    <col min="14594" max="14594" width="56" style="38" customWidth="1"/>
    <col min="14595" max="14595" width="26.28515625" style="38" customWidth="1"/>
    <col min="14596" max="14596" width="20.140625" style="38" customWidth="1"/>
    <col min="14597" max="14597" width="17.5703125" style="38" bestFit="1" customWidth="1"/>
    <col min="14598" max="14598" width="27.5703125" style="38" customWidth="1"/>
    <col min="14599" max="14599" width="14" style="38" customWidth="1"/>
    <col min="14600" max="14600" width="11.7109375" style="38" customWidth="1"/>
    <col min="14601" max="14601" width="15.42578125" style="38" bestFit="1" customWidth="1"/>
    <col min="14602" max="14602" width="9.42578125" style="38" bestFit="1" customWidth="1"/>
    <col min="14603" max="14603" width="15.42578125" style="38" bestFit="1" customWidth="1"/>
    <col min="14604" max="14604" width="9.42578125" style="38" bestFit="1" customWidth="1"/>
    <col min="14605" max="14848" width="9.140625" style="38"/>
    <col min="14849" max="14849" width="19.42578125" style="38" customWidth="1"/>
    <col min="14850" max="14850" width="56" style="38" customWidth="1"/>
    <col min="14851" max="14851" width="26.28515625" style="38" customWidth="1"/>
    <col min="14852" max="14852" width="20.140625" style="38" customWidth="1"/>
    <col min="14853" max="14853" width="17.5703125" style="38" bestFit="1" customWidth="1"/>
    <col min="14854" max="14854" width="27.5703125" style="38" customWidth="1"/>
    <col min="14855" max="14855" width="14" style="38" customWidth="1"/>
    <col min="14856" max="14856" width="11.7109375" style="38" customWidth="1"/>
    <col min="14857" max="14857" width="15.42578125" style="38" bestFit="1" customWidth="1"/>
    <col min="14858" max="14858" width="9.42578125" style="38" bestFit="1" customWidth="1"/>
    <col min="14859" max="14859" width="15.42578125" style="38" bestFit="1" customWidth="1"/>
    <col min="14860" max="14860" width="9.42578125" style="38" bestFit="1" customWidth="1"/>
    <col min="14861" max="15104" width="9.140625" style="38"/>
    <col min="15105" max="15105" width="19.42578125" style="38" customWidth="1"/>
    <col min="15106" max="15106" width="56" style="38" customWidth="1"/>
    <col min="15107" max="15107" width="26.28515625" style="38" customWidth="1"/>
    <col min="15108" max="15108" width="20.140625" style="38" customWidth="1"/>
    <col min="15109" max="15109" width="17.5703125" style="38" bestFit="1" customWidth="1"/>
    <col min="15110" max="15110" width="27.5703125" style="38" customWidth="1"/>
    <col min="15111" max="15111" width="14" style="38" customWidth="1"/>
    <col min="15112" max="15112" width="11.7109375" style="38" customWidth="1"/>
    <col min="15113" max="15113" width="15.42578125" style="38" bestFit="1" customWidth="1"/>
    <col min="15114" max="15114" width="9.42578125" style="38" bestFit="1" customWidth="1"/>
    <col min="15115" max="15115" width="15.42578125" style="38" bestFit="1" customWidth="1"/>
    <col min="15116" max="15116" width="9.42578125" style="38" bestFit="1" customWidth="1"/>
    <col min="15117" max="15360" width="9.140625" style="38"/>
    <col min="15361" max="15361" width="19.42578125" style="38" customWidth="1"/>
    <col min="15362" max="15362" width="56" style="38" customWidth="1"/>
    <col min="15363" max="15363" width="26.28515625" style="38" customWidth="1"/>
    <col min="15364" max="15364" width="20.140625" style="38" customWidth="1"/>
    <col min="15365" max="15365" width="17.5703125" style="38" bestFit="1" customWidth="1"/>
    <col min="15366" max="15366" width="27.5703125" style="38" customWidth="1"/>
    <col min="15367" max="15367" width="14" style="38" customWidth="1"/>
    <col min="15368" max="15368" width="11.7109375" style="38" customWidth="1"/>
    <col min="15369" max="15369" width="15.42578125" style="38" bestFit="1" customWidth="1"/>
    <col min="15370" max="15370" width="9.42578125" style="38" bestFit="1" customWidth="1"/>
    <col min="15371" max="15371" width="15.42578125" style="38" bestFit="1" customWidth="1"/>
    <col min="15372" max="15372" width="9.42578125" style="38" bestFit="1" customWidth="1"/>
    <col min="15373" max="15616" width="9.140625" style="38"/>
    <col min="15617" max="15617" width="19.42578125" style="38" customWidth="1"/>
    <col min="15618" max="15618" width="56" style="38" customWidth="1"/>
    <col min="15619" max="15619" width="26.28515625" style="38" customWidth="1"/>
    <col min="15620" max="15620" width="20.140625" style="38" customWidth="1"/>
    <col min="15621" max="15621" width="17.5703125" style="38" bestFit="1" customWidth="1"/>
    <col min="15622" max="15622" width="27.5703125" style="38" customWidth="1"/>
    <col min="15623" max="15623" width="14" style="38" customWidth="1"/>
    <col min="15624" max="15624" width="11.7109375" style="38" customWidth="1"/>
    <col min="15625" max="15625" width="15.42578125" style="38" bestFit="1" customWidth="1"/>
    <col min="15626" max="15626" width="9.42578125" style="38" bestFit="1" customWidth="1"/>
    <col min="15627" max="15627" width="15.42578125" style="38" bestFit="1" customWidth="1"/>
    <col min="15628" max="15628" width="9.42578125" style="38" bestFit="1" customWidth="1"/>
    <col min="15629" max="15872" width="9.140625" style="38"/>
    <col min="15873" max="15873" width="19.42578125" style="38" customWidth="1"/>
    <col min="15874" max="15874" width="56" style="38" customWidth="1"/>
    <col min="15875" max="15875" width="26.28515625" style="38" customWidth="1"/>
    <col min="15876" max="15876" width="20.140625" style="38" customWidth="1"/>
    <col min="15877" max="15877" width="17.5703125" style="38" bestFit="1" customWidth="1"/>
    <col min="15878" max="15878" width="27.5703125" style="38" customWidth="1"/>
    <col min="15879" max="15879" width="14" style="38" customWidth="1"/>
    <col min="15880" max="15880" width="11.7109375" style="38" customWidth="1"/>
    <col min="15881" max="15881" width="15.42578125" style="38" bestFit="1" customWidth="1"/>
    <col min="15882" max="15882" width="9.42578125" style="38" bestFit="1" customWidth="1"/>
    <col min="15883" max="15883" width="15.42578125" style="38" bestFit="1" customWidth="1"/>
    <col min="15884" max="15884" width="9.42578125" style="38" bestFit="1" customWidth="1"/>
    <col min="15885" max="16128" width="9.140625" style="38"/>
    <col min="16129" max="16129" width="19.42578125" style="38" customWidth="1"/>
    <col min="16130" max="16130" width="56" style="38" customWidth="1"/>
    <col min="16131" max="16131" width="26.28515625" style="38" customWidth="1"/>
    <col min="16132" max="16132" width="20.140625" style="38" customWidth="1"/>
    <col min="16133" max="16133" width="17.5703125" style="38" bestFit="1" customWidth="1"/>
    <col min="16134" max="16134" width="27.5703125" style="38" customWidth="1"/>
    <col min="16135" max="16135" width="14" style="38" customWidth="1"/>
    <col min="16136" max="16136" width="11.7109375" style="38" customWidth="1"/>
    <col min="16137" max="16137" width="15.42578125" style="38" bestFit="1" customWidth="1"/>
    <col min="16138" max="16138" width="9.42578125" style="38" bestFit="1" customWidth="1"/>
    <col min="16139" max="16139" width="15.42578125" style="38" bestFit="1" customWidth="1"/>
    <col min="16140" max="16140" width="9.42578125" style="38" bestFit="1" customWidth="1"/>
    <col min="16141" max="16384" width="9.140625" style="38"/>
  </cols>
  <sheetData>
    <row r="1" spans="1:16" ht="20.25" customHeight="1" x14ac:dyDescent="0.2">
      <c r="B1" s="37"/>
      <c r="C1" s="37"/>
      <c r="D1" s="105"/>
      <c r="E1" s="105"/>
      <c r="F1" s="37"/>
      <c r="G1" s="37"/>
      <c r="H1" s="37"/>
      <c r="I1" s="37"/>
      <c r="J1" s="37"/>
      <c r="K1" s="37"/>
    </row>
    <row r="2" spans="1:16" ht="15.75" x14ac:dyDescent="0.2">
      <c r="A2" s="139" t="s">
        <v>1</v>
      </c>
      <c r="B2" s="139"/>
      <c r="C2" s="139"/>
      <c r="D2" s="139"/>
      <c r="E2" s="139"/>
      <c r="F2" s="139"/>
      <c r="G2" s="139"/>
      <c r="H2" s="139"/>
      <c r="I2" s="40"/>
      <c r="J2" s="40"/>
      <c r="K2" s="40"/>
    </row>
    <row r="3" spans="1:16" ht="8.4499999999999993" customHeight="1" x14ac:dyDescent="0.2">
      <c r="B3" s="37"/>
      <c r="C3" s="37"/>
      <c r="D3" s="105"/>
      <c r="E3" s="105"/>
      <c r="F3" s="37"/>
      <c r="G3" s="37"/>
      <c r="H3" s="37"/>
      <c r="I3" s="39"/>
      <c r="J3" s="39"/>
      <c r="K3" s="39"/>
    </row>
    <row r="4" spans="1:16" ht="15.75" x14ac:dyDescent="0.2">
      <c r="A4" s="139" t="s">
        <v>153</v>
      </c>
      <c r="B4" s="139"/>
      <c r="C4" s="139"/>
      <c r="D4" s="139"/>
      <c r="E4" s="139"/>
      <c r="F4" s="139"/>
      <c r="G4" s="139"/>
      <c r="H4" s="139"/>
      <c r="I4" s="40"/>
      <c r="J4" s="40"/>
      <c r="K4" s="40"/>
    </row>
    <row r="5" spans="1:16" ht="9" customHeight="1" x14ac:dyDescent="0.2">
      <c r="B5" s="37"/>
      <c r="C5" s="37"/>
      <c r="D5" s="105"/>
      <c r="E5" s="105"/>
      <c r="F5" s="37"/>
      <c r="G5" s="37"/>
      <c r="H5" s="37"/>
      <c r="I5" s="39"/>
      <c r="J5" s="39"/>
      <c r="K5" s="39"/>
    </row>
    <row r="6" spans="1:16" ht="15.75" x14ac:dyDescent="0.2">
      <c r="A6" s="139" t="s">
        <v>154</v>
      </c>
      <c r="B6" s="139"/>
      <c r="C6" s="139"/>
      <c r="D6" s="139"/>
      <c r="E6" s="139"/>
      <c r="F6" s="139"/>
      <c r="G6" s="139"/>
      <c r="H6" s="139"/>
      <c r="I6" s="40"/>
      <c r="J6" s="40"/>
      <c r="K6" s="40"/>
    </row>
    <row r="7" spans="1:16" ht="9.6" customHeight="1" x14ac:dyDescent="0.2">
      <c r="B7" s="37"/>
      <c r="C7" s="37"/>
      <c r="D7" s="105"/>
      <c r="E7" s="105"/>
      <c r="F7" s="37"/>
      <c r="G7" s="37"/>
      <c r="H7" s="37"/>
      <c r="I7" s="39"/>
      <c r="J7" s="39"/>
      <c r="K7" s="39"/>
    </row>
    <row r="8" spans="1:16" s="45" customFormat="1" ht="57" customHeight="1" x14ac:dyDescent="0.25">
      <c r="A8" s="140" t="s">
        <v>4</v>
      </c>
      <c r="B8" s="140"/>
      <c r="C8" s="44" t="str">
        <f t="shared" ref="C8:H8" si="0">UPPER(C11)</f>
        <v>OSTVARENJE/IZVRŠENJE 
01.2023. - 12.2023.</v>
      </c>
      <c r="D8" s="106" t="str">
        <f t="shared" si="0"/>
        <v>IZVORNI PLAN ILI REBALANS 
2024.</v>
      </c>
      <c r="E8" s="106" t="str">
        <f t="shared" si="0"/>
        <v>TEKUĆI PLAN 
2024.</v>
      </c>
      <c r="F8" s="44" t="str">
        <f t="shared" si="0"/>
        <v>OSTVARENJE/IZVRŠENJE 
01.2024. - 12.2024.</v>
      </c>
      <c r="G8" s="44" t="str">
        <f t="shared" si="0"/>
        <v>INDEKS
(5)/(2)</v>
      </c>
      <c r="H8" s="44" t="str">
        <f t="shared" si="0"/>
        <v>INDEKS
(5)/(4)</v>
      </c>
    </row>
    <row r="9" spans="1:16" s="48" customFormat="1" ht="12.75" customHeight="1" x14ac:dyDescent="0.25">
      <c r="A9" s="141">
        <v>1</v>
      </c>
      <c r="B9" s="141"/>
      <c r="C9" s="47">
        <v>2</v>
      </c>
      <c r="D9" s="107">
        <v>3</v>
      </c>
      <c r="E9" s="107">
        <v>4.3333333333333304</v>
      </c>
      <c r="F9" s="47">
        <v>5.0833333333333304</v>
      </c>
      <c r="G9" s="47">
        <v>6</v>
      </c>
      <c r="H9" s="47">
        <v>7</v>
      </c>
      <c r="I9" s="1"/>
      <c r="J9" s="1"/>
      <c r="K9" s="1"/>
      <c r="L9" s="1"/>
    </row>
    <row r="10" spans="1:16" s="48" customFormat="1" ht="15" hidden="1" x14ac:dyDescent="0.25">
      <c r="B10" s="108" t="s">
        <v>155</v>
      </c>
      <c r="C10" s="71">
        <f t="shared" ref="C10:H10" si="1">C13</f>
        <v>1591370.47</v>
      </c>
      <c r="D10" s="109">
        <f t="shared" si="1"/>
        <v>32232000</v>
      </c>
      <c r="E10" s="109">
        <f t="shared" si="1"/>
        <v>31918000</v>
      </c>
      <c r="F10" s="71">
        <f t="shared" si="1"/>
        <v>31146020.52</v>
      </c>
      <c r="G10" s="71">
        <f t="shared" si="1"/>
        <v>1957.18225938929</v>
      </c>
      <c r="H10" s="71">
        <f t="shared" si="1"/>
        <v>97.581366376339403</v>
      </c>
      <c r="I10" s="49"/>
      <c r="J10" s="49"/>
      <c r="K10" s="49"/>
      <c r="L10" s="49"/>
      <c r="M10" s="69"/>
      <c r="N10" s="69"/>
      <c r="O10" s="69"/>
    </row>
    <row r="11" spans="1:16" ht="38.25" hidden="1" x14ac:dyDescent="0.25">
      <c r="B11" s="72" t="s">
        <v>23</v>
      </c>
      <c r="C11" s="73" t="s">
        <v>24</v>
      </c>
      <c r="D11" s="110" t="s">
        <v>25</v>
      </c>
      <c r="E11" s="110" t="s">
        <v>26</v>
      </c>
      <c r="F11" s="73" t="s">
        <v>27</v>
      </c>
      <c r="G11" s="73" t="s">
        <v>28</v>
      </c>
      <c r="H11" s="73" t="s">
        <v>29</v>
      </c>
      <c r="I11" s="49"/>
      <c r="J11" s="49"/>
      <c r="K11" s="49"/>
      <c r="L11" s="49"/>
      <c r="M11" s="50"/>
      <c r="N11" s="50"/>
      <c r="O11" s="50"/>
      <c r="P11" s="50"/>
    </row>
    <row r="12" spans="1:16" ht="15" hidden="1" x14ac:dyDescent="0.25">
      <c r="B12" s="72" t="s">
        <v>23</v>
      </c>
      <c r="C12" s="74" t="s">
        <v>31</v>
      </c>
      <c r="D12" s="111" t="s">
        <v>31</v>
      </c>
      <c r="E12" s="111" t="s">
        <v>31</v>
      </c>
      <c r="F12" s="74" t="s">
        <v>31</v>
      </c>
      <c r="G12" s="74" t="s">
        <v>23</v>
      </c>
      <c r="H12" s="74" t="s">
        <v>23</v>
      </c>
      <c r="I12" s="49"/>
      <c r="J12" s="49"/>
      <c r="K12" s="49"/>
      <c r="L12" s="49"/>
      <c r="M12" s="50"/>
      <c r="N12" s="50"/>
      <c r="O12" s="50"/>
      <c r="P12" s="50"/>
    </row>
    <row r="13" spans="1:16" s="112" customFormat="1" x14ac:dyDescent="0.2">
      <c r="A13" s="56" t="s">
        <v>156</v>
      </c>
      <c r="B13" s="56" t="s">
        <v>157</v>
      </c>
      <c r="C13" s="57">
        <v>1591370.47</v>
      </c>
      <c r="D13" s="58">
        <v>32232000</v>
      </c>
      <c r="E13" s="58">
        <v>31918000</v>
      </c>
      <c r="F13" s="57">
        <v>31146020.52</v>
      </c>
      <c r="G13" s="57">
        <v>1957.18225938929</v>
      </c>
      <c r="H13" s="57">
        <v>97.581366376339403</v>
      </c>
      <c r="I13" s="59"/>
      <c r="J13" s="59"/>
      <c r="K13" s="59"/>
      <c r="L13" s="59"/>
      <c r="M13" s="60"/>
      <c r="N13" s="60"/>
      <c r="O13" s="60"/>
      <c r="P13" s="60"/>
    </row>
    <row r="14" spans="1:16" x14ac:dyDescent="0.2">
      <c r="A14" s="92" t="s">
        <v>158</v>
      </c>
      <c r="B14" s="92" t="s">
        <v>159</v>
      </c>
      <c r="C14" s="64">
        <v>1591370.47</v>
      </c>
      <c r="D14" s="65">
        <v>32232000</v>
      </c>
      <c r="E14" s="65">
        <v>31918000</v>
      </c>
      <c r="F14" s="64">
        <v>31146020.52</v>
      </c>
      <c r="G14" s="64">
        <v>1957.18225938929</v>
      </c>
      <c r="H14" s="64">
        <v>97.581366376339403</v>
      </c>
      <c r="I14" s="53"/>
      <c r="J14" s="53"/>
      <c r="K14" s="53"/>
      <c r="L14" s="53"/>
      <c r="M14" s="54"/>
      <c r="N14" s="54"/>
      <c r="O14" s="54"/>
      <c r="P14" s="54"/>
    </row>
    <row r="15" spans="1:16" x14ac:dyDescent="0.2">
      <c r="A15" s="63" t="s">
        <v>160</v>
      </c>
      <c r="B15" s="63" t="s">
        <v>159</v>
      </c>
      <c r="C15" s="64">
        <v>1591370.47</v>
      </c>
      <c r="D15" s="65">
        <v>32232000</v>
      </c>
      <c r="E15" s="65">
        <v>31918000</v>
      </c>
      <c r="F15" s="64">
        <v>31146020.52</v>
      </c>
      <c r="G15" s="64">
        <v>1957.18225938929</v>
      </c>
      <c r="H15" s="64">
        <v>97.581366376339403</v>
      </c>
      <c r="I15" s="53"/>
      <c r="J15" s="53"/>
      <c r="K15" s="53"/>
      <c r="L15" s="53"/>
      <c r="M15" s="54"/>
      <c r="N15" s="54"/>
      <c r="O15" s="54"/>
      <c r="P15" s="54"/>
    </row>
    <row r="16" spans="1:16" x14ac:dyDescent="0.2">
      <c r="A16" s="113" t="s">
        <v>161</v>
      </c>
      <c r="B16" s="113" t="s">
        <v>162</v>
      </c>
      <c r="C16" s="64">
        <v>1572229.47</v>
      </c>
      <c r="D16" s="65"/>
      <c r="E16" s="65"/>
      <c r="F16" s="64">
        <v>31115226.59</v>
      </c>
      <c r="G16" s="64">
        <v>1979.05122526421</v>
      </c>
      <c r="H16" s="102"/>
      <c r="I16" s="53"/>
      <c r="J16" s="53"/>
      <c r="K16" s="53"/>
      <c r="L16" s="53"/>
      <c r="M16" s="54"/>
      <c r="N16" s="54"/>
      <c r="O16" s="54"/>
      <c r="P16" s="54"/>
    </row>
    <row r="17" spans="1:16" x14ac:dyDescent="0.2">
      <c r="A17" s="113" t="s">
        <v>163</v>
      </c>
      <c r="B17" s="113" t="s">
        <v>162</v>
      </c>
      <c r="C17" s="64">
        <v>19141</v>
      </c>
      <c r="D17" s="65"/>
      <c r="E17" s="65"/>
      <c r="F17" s="64">
        <v>30793.93</v>
      </c>
      <c r="G17" s="64">
        <v>160.87942113787199</v>
      </c>
      <c r="H17" s="102"/>
      <c r="I17" s="53"/>
      <c r="J17" s="53"/>
      <c r="K17" s="53"/>
      <c r="L17" s="53"/>
      <c r="M17" s="54"/>
      <c r="N17" s="54"/>
      <c r="O17" s="54"/>
      <c r="P17" s="54"/>
    </row>
    <row r="18" spans="1:16" x14ac:dyDescent="0.2">
      <c r="A18" s="113" t="s">
        <v>164</v>
      </c>
      <c r="B18" s="113" t="s">
        <v>165</v>
      </c>
      <c r="C18" s="102"/>
      <c r="D18" s="65"/>
      <c r="E18" s="65"/>
      <c r="F18" s="102"/>
      <c r="G18" s="102"/>
      <c r="H18" s="102"/>
      <c r="I18" s="53"/>
      <c r="J18" s="53"/>
      <c r="K18" s="53"/>
      <c r="L18" s="53"/>
      <c r="M18" s="54"/>
      <c r="N18" s="54"/>
      <c r="O18" s="54"/>
      <c r="P18" s="54"/>
    </row>
    <row r="19" spans="1:16" ht="16.149999999999999" customHeight="1" x14ac:dyDescent="0.2">
      <c r="A19" s="113"/>
      <c r="B19" s="113"/>
      <c r="C19" s="102"/>
      <c r="D19" s="65"/>
      <c r="E19" s="65"/>
      <c r="F19" s="102"/>
      <c r="G19" s="102"/>
      <c r="H19" s="102"/>
      <c r="I19" s="53"/>
      <c r="J19" s="53"/>
      <c r="K19" s="53"/>
      <c r="L19" s="53"/>
      <c r="M19" s="54"/>
      <c r="N19" s="54"/>
      <c r="O19" s="54"/>
      <c r="P19" s="54"/>
    </row>
    <row r="20" spans="1:16" ht="16.149999999999999" customHeight="1" x14ac:dyDescent="0.2">
      <c r="A20" s="113"/>
      <c r="B20" s="113"/>
      <c r="C20" s="102"/>
      <c r="D20" s="65"/>
      <c r="E20" s="65"/>
      <c r="F20" s="102"/>
      <c r="G20" s="102"/>
      <c r="H20" s="102"/>
      <c r="I20" s="53"/>
      <c r="J20" s="53"/>
      <c r="K20" s="53"/>
      <c r="L20" s="53"/>
      <c r="M20" s="54"/>
      <c r="N20" s="54"/>
      <c r="O20" s="54"/>
      <c r="P20" s="54"/>
    </row>
    <row r="21" spans="1:16" ht="15.75" x14ac:dyDescent="0.2">
      <c r="A21" s="139" t="s">
        <v>1</v>
      </c>
      <c r="B21" s="139"/>
      <c r="C21" s="139"/>
      <c r="D21" s="139"/>
      <c r="E21" s="139"/>
      <c r="F21" s="139"/>
      <c r="G21" s="139"/>
      <c r="H21" s="139"/>
      <c r="I21" s="40"/>
      <c r="J21" s="40"/>
      <c r="K21" s="40"/>
    </row>
    <row r="22" spans="1:16" ht="10.15" customHeight="1" x14ac:dyDescent="0.2">
      <c r="B22" s="37"/>
      <c r="C22" s="37"/>
      <c r="D22" s="105"/>
      <c r="E22" s="105"/>
      <c r="F22" s="37"/>
      <c r="G22" s="37"/>
      <c r="H22" s="37"/>
      <c r="I22" s="39"/>
      <c r="J22" s="39"/>
      <c r="K22" s="39"/>
    </row>
    <row r="23" spans="1:16" ht="15.75" x14ac:dyDescent="0.2">
      <c r="A23" s="139" t="s">
        <v>153</v>
      </c>
      <c r="B23" s="139"/>
      <c r="C23" s="139"/>
      <c r="D23" s="139"/>
      <c r="E23" s="139"/>
      <c r="F23" s="139"/>
      <c r="G23" s="139"/>
      <c r="H23" s="139"/>
      <c r="I23" s="40"/>
      <c r="J23" s="40"/>
      <c r="K23" s="40"/>
    </row>
    <row r="24" spans="1:16" ht="7.15" customHeight="1" x14ac:dyDescent="0.2">
      <c r="B24" s="37"/>
      <c r="C24" s="37"/>
      <c r="D24" s="105"/>
      <c r="E24" s="105"/>
      <c r="F24" s="37"/>
      <c r="G24" s="37"/>
      <c r="H24" s="37"/>
      <c r="I24" s="39"/>
      <c r="J24" s="39"/>
      <c r="K24" s="39"/>
    </row>
    <row r="25" spans="1:16" ht="15.6" customHeight="1" x14ac:dyDescent="0.2">
      <c r="A25" s="139" t="s">
        <v>154</v>
      </c>
      <c r="B25" s="139"/>
      <c r="C25" s="139"/>
      <c r="D25" s="139"/>
      <c r="E25" s="139"/>
      <c r="F25" s="139"/>
      <c r="G25" s="139"/>
      <c r="H25" s="139"/>
    </row>
    <row r="26" spans="1:16" ht="10.9" customHeight="1" x14ac:dyDescent="0.2"/>
    <row r="27" spans="1:16" ht="42.75" x14ac:dyDescent="0.2">
      <c r="A27" s="140" t="s">
        <v>4</v>
      </c>
      <c r="B27" s="140"/>
      <c r="C27" s="44" t="s">
        <v>166</v>
      </c>
      <c r="D27" s="106" t="s">
        <v>62</v>
      </c>
      <c r="E27" s="106" t="s">
        <v>63</v>
      </c>
      <c r="F27" s="44" t="s">
        <v>167</v>
      </c>
      <c r="G27" s="44" t="s">
        <v>168</v>
      </c>
      <c r="H27" s="44" t="s">
        <v>169</v>
      </c>
    </row>
    <row r="28" spans="1:16" x14ac:dyDescent="0.2">
      <c r="A28" s="141">
        <v>1</v>
      </c>
      <c r="B28" s="141"/>
      <c r="C28" s="47">
        <v>2</v>
      </c>
      <c r="D28" s="107">
        <v>3</v>
      </c>
      <c r="E28" s="107">
        <v>4.3333333333333304</v>
      </c>
      <c r="F28" s="47">
        <v>5.0833333333333304</v>
      </c>
      <c r="G28" s="47">
        <v>6</v>
      </c>
      <c r="H28" s="47">
        <v>7</v>
      </c>
    </row>
    <row r="29" spans="1:16" x14ac:dyDescent="0.2">
      <c r="B29" s="70" t="s">
        <v>155</v>
      </c>
      <c r="C29" s="114">
        <v>2094.02</v>
      </c>
      <c r="D29" s="114">
        <v>1650</v>
      </c>
      <c r="E29" s="114">
        <v>1650</v>
      </c>
      <c r="F29" s="114">
        <v>1462.27</v>
      </c>
      <c r="G29" s="114">
        <v>69.83</v>
      </c>
      <c r="H29" s="114">
        <v>88.62</v>
      </c>
    </row>
    <row r="30" spans="1:16" x14ac:dyDescent="0.2">
      <c r="A30" s="62" t="s">
        <v>170</v>
      </c>
      <c r="B30" s="56" t="s">
        <v>157</v>
      </c>
      <c r="C30" s="57">
        <v>2094.02</v>
      </c>
      <c r="D30" s="57">
        <v>1650</v>
      </c>
      <c r="E30" s="57">
        <v>1650</v>
      </c>
      <c r="F30" s="57">
        <v>1462.27</v>
      </c>
      <c r="G30" s="57">
        <v>69.83</v>
      </c>
      <c r="H30" s="57">
        <v>88.62</v>
      </c>
    </row>
    <row r="31" spans="1:16" x14ac:dyDescent="0.2">
      <c r="A31" s="63" t="s">
        <v>171</v>
      </c>
      <c r="B31" s="92" t="s">
        <v>172</v>
      </c>
      <c r="C31" s="64">
        <v>2094.02</v>
      </c>
      <c r="D31" s="64">
        <v>1650</v>
      </c>
      <c r="E31" s="64">
        <v>1650</v>
      </c>
      <c r="F31" s="64">
        <v>1462.27</v>
      </c>
      <c r="G31" s="64">
        <v>69.83</v>
      </c>
      <c r="H31" s="64">
        <v>88.62</v>
      </c>
    </row>
    <row r="32" spans="1:16" x14ac:dyDescent="0.2">
      <c r="A32" s="113" t="s">
        <v>173</v>
      </c>
      <c r="B32" s="63" t="s">
        <v>174</v>
      </c>
      <c r="C32" s="64">
        <v>2094.02</v>
      </c>
      <c r="F32" s="64">
        <v>1462.27</v>
      </c>
      <c r="G32" s="64">
        <v>69.83</v>
      </c>
      <c r="H32" s="64"/>
    </row>
    <row r="33" spans="1:8" x14ac:dyDescent="0.2">
      <c r="A33" s="98" t="s">
        <v>175</v>
      </c>
      <c r="B33" s="113" t="s">
        <v>176</v>
      </c>
      <c r="C33" s="64">
        <v>2094.02</v>
      </c>
      <c r="F33" s="64">
        <v>1462.27</v>
      </c>
      <c r="G33" s="64">
        <v>69.83</v>
      </c>
      <c r="H33" s="64"/>
    </row>
    <row r="36" spans="1:8" ht="15.75" x14ac:dyDescent="0.2">
      <c r="A36" s="139" t="s">
        <v>1</v>
      </c>
      <c r="B36" s="139"/>
      <c r="C36" s="139"/>
      <c r="D36" s="139"/>
      <c r="E36" s="139"/>
      <c r="F36" s="139"/>
      <c r="G36" s="139"/>
      <c r="H36" s="139"/>
    </row>
    <row r="37" spans="1:8" ht="7.9" customHeight="1" x14ac:dyDescent="0.2">
      <c r="A37" s="41"/>
      <c r="B37" s="41"/>
      <c r="C37" s="41"/>
      <c r="D37" s="41"/>
      <c r="E37" s="41"/>
      <c r="F37" s="41"/>
      <c r="G37" s="41"/>
      <c r="H37" s="41"/>
    </row>
    <row r="38" spans="1:8" ht="15.75" x14ac:dyDescent="0.2">
      <c r="A38" s="139" t="s">
        <v>153</v>
      </c>
      <c r="B38" s="139"/>
      <c r="C38" s="139"/>
      <c r="D38" s="139"/>
      <c r="E38" s="139"/>
      <c r="F38" s="139"/>
      <c r="G38" s="139"/>
      <c r="H38" s="139"/>
    </row>
    <row r="39" spans="1:8" ht="7.9" customHeight="1" x14ac:dyDescent="0.2">
      <c r="A39" s="41"/>
      <c r="B39" s="41"/>
      <c r="C39" s="41"/>
      <c r="D39" s="41"/>
      <c r="E39" s="41"/>
      <c r="F39" s="41"/>
      <c r="G39" s="41"/>
      <c r="H39" s="41"/>
    </row>
    <row r="40" spans="1:8" ht="15.75" x14ac:dyDescent="0.2">
      <c r="A40" s="139" t="s">
        <v>154</v>
      </c>
      <c r="B40" s="139"/>
      <c r="C40" s="139"/>
      <c r="D40" s="139"/>
      <c r="E40" s="139"/>
      <c r="F40" s="139"/>
      <c r="G40" s="139"/>
      <c r="H40" s="139"/>
    </row>
    <row r="41" spans="1:8" ht="9.6" customHeight="1" x14ac:dyDescent="0.2">
      <c r="A41" s="37"/>
      <c r="B41" s="37"/>
      <c r="C41" s="37"/>
      <c r="D41" s="37"/>
      <c r="E41" s="37"/>
      <c r="F41" s="37"/>
      <c r="G41" s="37"/>
      <c r="H41" s="37"/>
    </row>
    <row r="42" spans="1:8" ht="42.75" x14ac:dyDescent="0.2">
      <c r="A42" s="140" t="s">
        <v>4</v>
      </c>
      <c r="B42" s="140"/>
      <c r="C42" s="44" t="s">
        <v>166</v>
      </c>
      <c r="D42" s="44" t="s">
        <v>62</v>
      </c>
      <c r="E42" s="44" t="s">
        <v>63</v>
      </c>
      <c r="F42" s="44" t="s">
        <v>167</v>
      </c>
      <c r="G42" s="44" t="s">
        <v>168</v>
      </c>
      <c r="H42" s="44" t="s">
        <v>169</v>
      </c>
    </row>
    <row r="43" spans="1:8" x14ac:dyDescent="0.2">
      <c r="A43" s="141">
        <v>1</v>
      </c>
      <c r="B43" s="141"/>
      <c r="C43" s="47">
        <v>2</v>
      </c>
      <c r="D43" s="47">
        <v>3</v>
      </c>
      <c r="E43" s="47">
        <v>4.3333333333333304</v>
      </c>
      <c r="F43" s="47">
        <v>5.0833333333333304</v>
      </c>
      <c r="G43" s="47">
        <v>6</v>
      </c>
      <c r="H43" s="47">
        <v>7</v>
      </c>
    </row>
    <row r="44" spans="1:8" x14ac:dyDescent="0.2">
      <c r="B44" s="70" t="s">
        <v>177</v>
      </c>
      <c r="C44" s="114">
        <v>1593464.49</v>
      </c>
      <c r="D44" s="114">
        <v>32233650</v>
      </c>
      <c r="E44" s="114">
        <v>31919650</v>
      </c>
      <c r="F44" s="114">
        <v>31147482.789999999</v>
      </c>
      <c r="G44" s="114">
        <v>1954.7</v>
      </c>
      <c r="H44" s="114">
        <v>97.58</v>
      </c>
    </row>
    <row r="45" spans="1:8" x14ac:dyDescent="0.2">
      <c r="A45" s="96" t="s">
        <v>178</v>
      </c>
      <c r="B45" s="97" t="s">
        <v>179</v>
      </c>
      <c r="C45" s="57">
        <v>1574323.49</v>
      </c>
      <c r="D45" s="58">
        <v>32186230</v>
      </c>
      <c r="E45" s="58">
        <v>31872230</v>
      </c>
      <c r="F45" s="57">
        <v>31116688.859999999</v>
      </c>
      <c r="G45" s="57">
        <v>1976.51175617026</v>
      </c>
      <c r="H45" s="57">
        <v>97.629468851097002</v>
      </c>
    </row>
    <row r="46" spans="1:8" x14ac:dyDescent="0.2">
      <c r="A46" s="98" t="s">
        <v>111</v>
      </c>
      <c r="B46" s="99" t="s">
        <v>112</v>
      </c>
      <c r="C46" s="64">
        <v>886089.9</v>
      </c>
      <c r="D46" s="65">
        <v>1304900</v>
      </c>
      <c r="E46" s="65">
        <v>1249900</v>
      </c>
      <c r="F46" s="64">
        <v>1085523.6200000001</v>
      </c>
      <c r="G46" s="64">
        <v>122.507165469328</v>
      </c>
      <c r="H46" s="64">
        <v>86.848837507000596</v>
      </c>
    </row>
    <row r="47" spans="1:8" x14ac:dyDescent="0.2">
      <c r="A47" s="100" t="s">
        <v>180</v>
      </c>
      <c r="B47" s="99" t="s">
        <v>181</v>
      </c>
      <c r="C47" s="64">
        <v>743681.66</v>
      </c>
      <c r="D47" s="102"/>
      <c r="E47" s="102"/>
      <c r="F47" s="64">
        <v>915103.06</v>
      </c>
      <c r="G47" s="64">
        <v>123.05037346221501</v>
      </c>
      <c r="H47" s="102"/>
    </row>
    <row r="48" spans="1:8" x14ac:dyDescent="0.2">
      <c r="A48" s="101" t="s">
        <v>113</v>
      </c>
      <c r="B48" s="99" t="s">
        <v>114</v>
      </c>
      <c r="C48" s="64">
        <v>741723.1</v>
      </c>
      <c r="D48" s="102"/>
      <c r="E48" s="102"/>
      <c r="F48" s="64">
        <v>877907.96</v>
      </c>
      <c r="G48" s="64">
        <v>118.360606539017</v>
      </c>
      <c r="H48" s="102"/>
    </row>
    <row r="49" spans="1:8" x14ac:dyDescent="0.2">
      <c r="A49" s="101" t="s">
        <v>115</v>
      </c>
      <c r="B49" s="99" t="s">
        <v>116</v>
      </c>
      <c r="C49" s="64">
        <v>1958.56</v>
      </c>
      <c r="D49" s="102"/>
      <c r="E49" s="102"/>
      <c r="F49" s="64">
        <v>37195.1</v>
      </c>
      <c r="G49" s="64">
        <v>1899.10444408137</v>
      </c>
      <c r="H49" s="102"/>
    </row>
    <row r="50" spans="1:8" x14ac:dyDescent="0.2">
      <c r="A50" s="100" t="s">
        <v>182</v>
      </c>
      <c r="B50" s="99" t="s">
        <v>118</v>
      </c>
      <c r="C50" s="64">
        <v>19700.78</v>
      </c>
      <c r="D50" s="102"/>
      <c r="E50" s="102"/>
      <c r="F50" s="64">
        <v>19428.509999999998</v>
      </c>
      <c r="G50" s="64">
        <v>98.617973501556804</v>
      </c>
      <c r="H50" s="102"/>
    </row>
    <row r="51" spans="1:8" x14ac:dyDescent="0.2">
      <c r="A51" s="101" t="s">
        <v>117</v>
      </c>
      <c r="B51" s="99" t="s">
        <v>118</v>
      </c>
      <c r="C51" s="64">
        <v>19700.78</v>
      </c>
      <c r="D51" s="102"/>
      <c r="E51" s="102"/>
      <c r="F51" s="64">
        <v>19428.509999999998</v>
      </c>
      <c r="G51" s="64">
        <v>98.617973501556804</v>
      </c>
      <c r="H51" s="102"/>
    </row>
    <row r="52" spans="1:8" x14ac:dyDescent="0.2">
      <c r="A52" s="100" t="s">
        <v>183</v>
      </c>
      <c r="B52" s="99" t="s">
        <v>184</v>
      </c>
      <c r="C52" s="64">
        <v>122707.46</v>
      </c>
      <c r="D52" s="102"/>
      <c r="E52" s="102"/>
      <c r="F52" s="64">
        <v>150992.04999999999</v>
      </c>
      <c r="G52" s="64">
        <v>123.050424155141</v>
      </c>
      <c r="H52" s="102"/>
    </row>
    <row r="53" spans="1:8" x14ac:dyDescent="0.2">
      <c r="A53" s="101" t="s">
        <v>119</v>
      </c>
      <c r="B53" s="99" t="s">
        <v>120</v>
      </c>
      <c r="C53" s="64">
        <v>122707.46</v>
      </c>
      <c r="D53" s="102"/>
      <c r="E53" s="102"/>
      <c r="F53" s="64">
        <v>150992.04999999999</v>
      </c>
      <c r="G53" s="64">
        <v>123.050424155141</v>
      </c>
      <c r="H53" s="102"/>
    </row>
    <row r="54" spans="1:8" x14ac:dyDescent="0.2">
      <c r="A54" s="98" t="s">
        <v>71</v>
      </c>
      <c r="B54" s="99" t="s">
        <v>72</v>
      </c>
      <c r="C54" s="64">
        <v>676818.56</v>
      </c>
      <c r="D54" s="65">
        <v>7049157</v>
      </c>
      <c r="E54" s="65">
        <v>6790157</v>
      </c>
      <c r="F54" s="64">
        <v>6254251.9299999997</v>
      </c>
      <c r="G54" s="64">
        <v>924.06625639817003</v>
      </c>
      <c r="H54" s="64">
        <v>92.107618866544598</v>
      </c>
    </row>
    <row r="55" spans="1:8" x14ac:dyDescent="0.2">
      <c r="A55" s="100" t="s">
        <v>185</v>
      </c>
      <c r="B55" s="99" t="s">
        <v>186</v>
      </c>
      <c r="C55" s="64">
        <v>54439.74</v>
      </c>
      <c r="D55" s="102"/>
      <c r="E55" s="102"/>
      <c r="F55" s="64">
        <v>38164.449999999997</v>
      </c>
      <c r="G55" s="64">
        <v>70.104026947961202</v>
      </c>
      <c r="H55" s="102"/>
    </row>
    <row r="56" spans="1:8" x14ac:dyDescent="0.2">
      <c r="A56" s="101" t="s">
        <v>121</v>
      </c>
      <c r="B56" s="99" t="s">
        <v>122</v>
      </c>
      <c r="C56" s="64">
        <v>41644.080000000002</v>
      </c>
      <c r="D56" s="102"/>
      <c r="E56" s="102"/>
      <c r="F56" s="64">
        <v>26020.54</v>
      </c>
      <c r="G56" s="64">
        <v>62.483166875099599</v>
      </c>
      <c r="H56" s="102"/>
    </row>
    <row r="57" spans="1:8" x14ac:dyDescent="0.2">
      <c r="A57" s="101" t="s">
        <v>123</v>
      </c>
      <c r="B57" s="99" t="s">
        <v>124</v>
      </c>
      <c r="C57" s="64">
        <v>12125.66</v>
      </c>
      <c r="D57" s="102"/>
      <c r="E57" s="102"/>
      <c r="F57" s="64">
        <v>10903.91</v>
      </c>
      <c r="G57" s="64">
        <v>89.924259792868995</v>
      </c>
      <c r="H57" s="102"/>
    </row>
    <row r="58" spans="1:8" x14ac:dyDescent="0.2">
      <c r="A58" s="101" t="s">
        <v>125</v>
      </c>
      <c r="B58" s="99" t="s">
        <v>126</v>
      </c>
      <c r="C58" s="64">
        <v>670</v>
      </c>
      <c r="D58" s="102"/>
      <c r="E58" s="102"/>
      <c r="F58" s="64">
        <v>1240</v>
      </c>
      <c r="G58" s="64">
        <v>185.074626865672</v>
      </c>
      <c r="H58" s="102"/>
    </row>
    <row r="59" spans="1:8" x14ac:dyDescent="0.2">
      <c r="A59" s="100" t="s">
        <v>187</v>
      </c>
      <c r="B59" s="99" t="s">
        <v>188</v>
      </c>
      <c r="C59" s="64">
        <v>38247.620000000003</v>
      </c>
      <c r="D59" s="102"/>
      <c r="E59" s="102"/>
      <c r="F59" s="64">
        <v>59629.04</v>
      </c>
      <c r="G59" s="64">
        <v>155.90261563987499</v>
      </c>
      <c r="H59" s="102"/>
    </row>
    <row r="60" spans="1:8" x14ac:dyDescent="0.2">
      <c r="A60" s="101" t="s">
        <v>73</v>
      </c>
      <c r="B60" s="99" t="s">
        <v>74</v>
      </c>
      <c r="C60" s="64">
        <v>20819.849999999999</v>
      </c>
      <c r="D60" s="102"/>
      <c r="E60" s="102"/>
      <c r="F60" s="64">
        <v>41979.77</v>
      </c>
      <c r="G60" s="64">
        <v>201.633393132035</v>
      </c>
      <c r="H60" s="102"/>
    </row>
    <row r="61" spans="1:8" x14ac:dyDescent="0.2">
      <c r="A61" s="101" t="s">
        <v>75</v>
      </c>
      <c r="B61" s="99" t="s">
        <v>76</v>
      </c>
      <c r="C61" s="64">
        <v>17127.169999999998</v>
      </c>
      <c r="D61" s="102"/>
      <c r="E61" s="102"/>
      <c r="F61" s="64">
        <v>16772.61</v>
      </c>
      <c r="G61" s="64">
        <v>97.929838963471497</v>
      </c>
      <c r="H61" s="102"/>
    </row>
    <row r="62" spans="1:8" x14ac:dyDescent="0.2">
      <c r="A62" s="101" t="s">
        <v>77</v>
      </c>
      <c r="B62" s="99" t="s">
        <v>78</v>
      </c>
      <c r="C62" s="64">
        <v>203.1</v>
      </c>
      <c r="D62" s="102"/>
      <c r="E62" s="102"/>
      <c r="F62" s="64">
        <v>529.69000000000005</v>
      </c>
      <c r="G62" s="64">
        <v>260.80256031511601</v>
      </c>
      <c r="H62" s="102"/>
    </row>
    <row r="63" spans="1:8" x14ac:dyDescent="0.2">
      <c r="A63" s="101" t="s">
        <v>127</v>
      </c>
      <c r="B63" s="99" t="s">
        <v>128</v>
      </c>
      <c r="C63" s="64">
        <v>97.5</v>
      </c>
      <c r="D63" s="102"/>
      <c r="E63" s="102"/>
      <c r="F63" s="64">
        <v>346.97</v>
      </c>
      <c r="G63" s="64">
        <v>355.86666666666702</v>
      </c>
      <c r="H63" s="102"/>
    </row>
    <row r="64" spans="1:8" x14ac:dyDescent="0.2">
      <c r="A64" s="100" t="s">
        <v>189</v>
      </c>
      <c r="B64" s="99" t="s">
        <v>190</v>
      </c>
      <c r="C64" s="64">
        <v>535293.61</v>
      </c>
      <c r="D64" s="102"/>
      <c r="E64" s="102"/>
      <c r="F64" s="64">
        <v>5677755.8399999999</v>
      </c>
      <c r="G64" s="64">
        <v>1060.68066831584</v>
      </c>
      <c r="H64" s="102"/>
    </row>
    <row r="65" spans="1:8" x14ac:dyDescent="0.2">
      <c r="A65" s="101" t="s">
        <v>79</v>
      </c>
      <c r="B65" s="99" t="s">
        <v>80</v>
      </c>
      <c r="C65" s="64">
        <v>12887.16</v>
      </c>
      <c r="D65" s="102"/>
      <c r="E65" s="102"/>
      <c r="F65" s="64">
        <v>83581.72</v>
      </c>
      <c r="G65" s="64">
        <v>648.56585935147803</v>
      </c>
      <c r="H65" s="102"/>
    </row>
    <row r="66" spans="1:8" x14ac:dyDescent="0.2">
      <c r="A66" s="101" t="s">
        <v>81</v>
      </c>
      <c r="B66" s="99" t="s">
        <v>82</v>
      </c>
      <c r="C66" s="64">
        <v>15507.47</v>
      </c>
      <c r="D66" s="102"/>
      <c r="E66" s="102"/>
      <c r="F66" s="64">
        <v>15977.01</v>
      </c>
      <c r="G66" s="64">
        <v>103.027831103333</v>
      </c>
      <c r="H66" s="102"/>
    </row>
    <row r="67" spans="1:8" x14ac:dyDescent="0.2">
      <c r="A67" s="101" t="s">
        <v>83</v>
      </c>
      <c r="B67" s="99" t="s">
        <v>84</v>
      </c>
      <c r="C67" s="64">
        <v>5630.25</v>
      </c>
      <c r="D67" s="102"/>
      <c r="E67" s="102"/>
      <c r="F67" s="64">
        <v>370854.1</v>
      </c>
      <c r="G67" s="64">
        <v>6586.8140846321203</v>
      </c>
      <c r="H67" s="102"/>
    </row>
    <row r="68" spans="1:8" x14ac:dyDescent="0.2">
      <c r="A68" s="101" t="s">
        <v>129</v>
      </c>
      <c r="B68" s="99" t="s">
        <v>130</v>
      </c>
      <c r="C68" s="64">
        <v>4804.7</v>
      </c>
      <c r="D68" s="102"/>
      <c r="E68" s="102"/>
      <c r="F68" s="64">
        <v>5976.66</v>
      </c>
      <c r="G68" s="64">
        <v>124.3919495494</v>
      </c>
      <c r="H68" s="102"/>
    </row>
    <row r="69" spans="1:8" x14ac:dyDescent="0.2">
      <c r="A69" s="101" t="s">
        <v>85</v>
      </c>
      <c r="B69" s="99" t="s">
        <v>86</v>
      </c>
      <c r="C69" s="64">
        <v>21258.720000000001</v>
      </c>
      <c r="D69" s="102"/>
      <c r="E69" s="102"/>
      <c r="F69" s="64">
        <v>109797.34</v>
      </c>
      <c r="G69" s="64">
        <v>516.481425034057</v>
      </c>
      <c r="H69" s="102"/>
    </row>
    <row r="70" spans="1:8" x14ac:dyDescent="0.2">
      <c r="A70" s="101" t="s">
        <v>131</v>
      </c>
      <c r="B70" s="99" t="s">
        <v>132</v>
      </c>
      <c r="C70" s="64">
        <v>1776</v>
      </c>
      <c r="D70" s="102"/>
      <c r="E70" s="102"/>
      <c r="F70" s="64">
        <v>969</v>
      </c>
      <c r="G70" s="64">
        <v>54.5608108108108</v>
      </c>
      <c r="H70" s="102"/>
    </row>
    <row r="71" spans="1:8" x14ac:dyDescent="0.2">
      <c r="A71" s="101" t="s">
        <v>87</v>
      </c>
      <c r="B71" s="99" t="s">
        <v>88</v>
      </c>
      <c r="C71" s="64">
        <v>23006.26</v>
      </c>
      <c r="D71" s="102"/>
      <c r="E71" s="102"/>
      <c r="F71" s="64">
        <v>240556.21</v>
      </c>
      <c r="G71" s="64">
        <v>1045.6119769141101</v>
      </c>
      <c r="H71" s="102"/>
    </row>
    <row r="72" spans="1:8" x14ac:dyDescent="0.2">
      <c r="A72" s="101" t="s">
        <v>89</v>
      </c>
      <c r="B72" s="99" t="s">
        <v>90</v>
      </c>
      <c r="C72" s="64">
        <v>428296.81</v>
      </c>
      <c r="D72" s="102"/>
      <c r="E72" s="102"/>
      <c r="F72" s="64">
        <v>3087398.98</v>
      </c>
      <c r="G72" s="64">
        <v>720.85500239892099</v>
      </c>
      <c r="H72" s="102"/>
    </row>
    <row r="73" spans="1:8" x14ac:dyDescent="0.2">
      <c r="A73" s="101" t="s">
        <v>91</v>
      </c>
      <c r="B73" s="99" t="s">
        <v>92</v>
      </c>
      <c r="C73" s="64">
        <v>22126.240000000002</v>
      </c>
      <c r="D73" s="102"/>
      <c r="E73" s="102"/>
      <c r="F73" s="64">
        <v>1762644.82</v>
      </c>
      <c r="G73" s="64">
        <v>7966.3097751809601</v>
      </c>
      <c r="H73" s="102"/>
    </row>
    <row r="74" spans="1:8" x14ac:dyDescent="0.2">
      <c r="A74" s="100" t="s">
        <v>191</v>
      </c>
      <c r="B74" s="99" t="s">
        <v>94</v>
      </c>
      <c r="C74" s="102"/>
      <c r="D74" s="102"/>
      <c r="E74" s="102"/>
      <c r="F74" s="64">
        <v>162863.10999999999</v>
      </c>
      <c r="G74" s="102"/>
      <c r="H74" s="102"/>
    </row>
    <row r="75" spans="1:8" x14ac:dyDescent="0.2">
      <c r="A75" s="101" t="s">
        <v>93</v>
      </c>
      <c r="B75" s="99" t="s">
        <v>94</v>
      </c>
      <c r="C75" s="102"/>
      <c r="D75" s="102"/>
      <c r="E75" s="102"/>
      <c r="F75" s="64">
        <v>162863.10999999999</v>
      </c>
      <c r="G75" s="102"/>
      <c r="H75" s="102"/>
    </row>
    <row r="76" spans="1:8" x14ac:dyDescent="0.2">
      <c r="A76" s="100" t="s">
        <v>192</v>
      </c>
      <c r="B76" s="99" t="s">
        <v>138</v>
      </c>
      <c r="C76" s="64">
        <v>48837.59</v>
      </c>
      <c r="D76" s="102"/>
      <c r="E76" s="102"/>
      <c r="F76" s="64">
        <v>315839.49</v>
      </c>
      <c r="G76" s="64">
        <v>646.71391442534298</v>
      </c>
      <c r="H76" s="102"/>
    </row>
    <row r="77" spans="1:8" x14ac:dyDescent="0.2">
      <c r="A77" s="101" t="s">
        <v>95</v>
      </c>
      <c r="B77" s="99" t="s">
        <v>96</v>
      </c>
      <c r="C77" s="64">
        <v>41539.440000000002</v>
      </c>
      <c r="D77" s="102"/>
      <c r="E77" s="102"/>
      <c r="F77" s="64">
        <v>306062.40999999997</v>
      </c>
      <c r="G77" s="64">
        <v>736.79955724005902</v>
      </c>
      <c r="H77" s="102"/>
    </row>
    <row r="78" spans="1:8" x14ac:dyDescent="0.2">
      <c r="A78" s="101" t="s">
        <v>133</v>
      </c>
      <c r="B78" s="99" t="s">
        <v>134</v>
      </c>
      <c r="C78" s="64">
        <v>557.46</v>
      </c>
      <c r="D78" s="102"/>
      <c r="E78" s="102"/>
      <c r="F78" s="64">
        <v>557.46</v>
      </c>
      <c r="G78" s="64">
        <v>100</v>
      </c>
      <c r="H78" s="102"/>
    </row>
    <row r="79" spans="1:8" x14ac:dyDescent="0.2">
      <c r="A79" s="101" t="s">
        <v>97</v>
      </c>
      <c r="B79" s="99" t="s">
        <v>98</v>
      </c>
      <c r="C79" s="64">
        <v>4991.26</v>
      </c>
      <c r="D79" s="102"/>
      <c r="E79" s="102"/>
      <c r="F79" s="64">
        <v>7086.62</v>
      </c>
      <c r="G79" s="64">
        <v>141.98058205743601</v>
      </c>
      <c r="H79" s="102"/>
    </row>
    <row r="80" spans="1:8" x14ac:dyDescent="0.2">
      <c r="A80" s="101" t="s">
        <v>135</v>
      </c>
      <c r="B80" s="99" t="s">
        <v>136</v>
      </c>
      <c r="C80" s="64">
        <v>1664.43</v>
      </c>
      <c r="D80" s="102"/>
      <c r="E80" s="102"/>
      <c r="F80" s="64">
        <v>1988</v>
      </c>
      <c r="G80" s="64">
        <v>119.44028886766</v>
      </c>
      <c r="H80" s="102"/>
    </row>
    <row r="81" spans="1:8" x14ac:dyDescent="0.2">
      <c r="A81" s="101" t="s">
        <v>137</v>
      </c>
      <c r="B81" s="99" t="s">
        <v>138</v>
      </c>
      <c r="C81" s="64">
        <v>85</v>
      </c>
      <c r="D81" s="102"/>
      <c r="E81" s="102"/>
      <c r="F81" s="64">
        <v>145</v>
      </c>
      <c r="G81" s="64">
        <v>170.58823529411799</v>
      </c>
      <c r="H81" s="102"/>
    </row>
    <row r="82" spans="1:8" x14ac:dyDescent="0.2">
      <c r="A82" s="98" t="s">
        <v>99</v>
      </c>
      <c r="B82" s="99" t="s">
        <v>100</v>
      </c>
      <c r="C82" s="64">
        <v>0.87</v>
      </c>
      <c r="D82" s="65">
        <v>264</v>
      </c>
      <c r="E82" s="65">
        <v>264</v>
      </c>
      <c r="F82" s="64">
        <v>1.69</v>
      </c>
      <c r="G82" s="64">
        <v>194.252873563218</v>
      </c>
      <c r="H82" s="64">
        <v>0.64015151515152002</v>
      </c>
    </row>
    <row r="83" spans="1:8" x14ac:dyDescent="0.2">
      <c r="A83" s="100" t="s">
        <v>193</v>
      </c>
      <c r="B83" s="99" t="s">
        <v>194</v>
      </c>
      <c r="C83" s="64">
        <v>0.87</v>
      </c>
      <c r="D83" s="102"/>
      <c r="E83" s="102"/>
      <c r="F83" s="64">
        <v>1.69</v>
      </c>
      <c r="G83" s="64">
        <v>194.252873563218</v>
      </c>
      <c r="H83" s="102"/>
    </row>
    <row r="84" spans="1:8" x14ac:dyDescent="0.2">
      <c r="A84" s="101" t="s">
        <v>139</v>
      </c>
      <c r="B84" s="99" t="s">
        <v>140</v>
      </c>
      <c r="C84" s="64">
        <v>0.87</v>
      </c>
      <c r="D84" s="102"/>
      <c r="E84" s="102"/>
      <c r="F84" s="64">
        <v>1.69</v>
      </c>
      <c r="G84" s="64">
        <v>194.252873563218</v>
      </c>
      <c r="H84" s="102"/>
    </row>
    <row r="85" spans="1:8" x14ac:dyDescent="0.2">
      <c r="A85" s="98" t="s">
        <v>101</v>
      </c>
      <c r="B85" s="99" t="s">
        <v>102</v>
      </c>
      <c r="C85" s="102"/>
      <c r="D85" s="65">
        <v>20966909</v>
      </c>
      <c r="E85" s="65">
        <v>20966909</v>
      </c>
      <c r="F85" s="64">
        <v>20912799.18</v>
      </c>
      <c r="G85" s="102"/>
      <c r="H85" s="64">
        <v>99.741927529708803</v>
      </c>
    </row>
    <row r="86" spans="1:8" x14ac:dyDescent="0.2">
      <c r="A86" s="100" t="s">
        <v>195</v>
      </c>
      <c r="B86" s="99" t="s">
        <v>196</v>
      </c>
      <c r="C86" s="102"/>
      <c r="D86" s="102"/>
      <c r="E86" s="102"/>
      <c r="F86" s="64">
        <v>20912799.18</v>
      </c>
      <c r="G86" s="102"/>
      <c r="H86" s="102"/>
    </row>
    <row r="87" spans="1:8" x14ac:dyDescent="0.2">
      <c r="A87" s="101" t="s">
        <v>103</v>
      </c>
      <c r="B87" s="99" t="s">
        <v>104</v>
      </c>
      <c r="C87" s="102"/>
      <c r="D87" s="102"/>
      <c r="E87" s="102"/>
      <c r="F87" s="64">
        <v>20912799.18</v>
      </c>
      <c r="G87" s="102"/>
      <c r="H87" s="102"/>
    </row>
    <row r="88" spans="1:8" x14ac:dyDescent="0.2">
      <c r="A88" s="98" t="s">
        <v>105</v>
      </c>
      <c r="B88" s="99" t="s">
        <v>106</v>
      </c>
      <c r="C88" s="64">
        <v>11414.16</v>
      </c>
      <c r="D88" s="65">
        <v>2865000</v>
      </c>
      <c r="E88" s="65">
        <v>2865000</v>
      </c>
      <c r="F88" s="64">
        <v>2864112.44</v>
      </c>
      <c r="G88" s="64">
        <v>25092.6256509458</v>
      </c>
      <c r="H88" s="64">
        <v>99.969020593368199</v>
      </c>
    </row>
    <row r="89" spans="1:8" x14ac:dyDescent="0.2">
      <c r="A89" s="100" t="s">
        <v>197</v>
      </c>
      <c r="B89" s="99" t="s">
        <v>198</v>
      </c>
      <c r="C89" s="64">
        <v>11414.16</v>
      </c>
      <c r="D89" s="102"/>
      <c r="E89" s="102"/>
      <c r="F89" s="64">
        <v>2864112.44</v>
      </c>
      <c r="G89" s="64">
        <v>25092.6256509458</v>
      </c>
      <c r="H89" s="102"/>
    </row>
    <row r="90" spans="1:8" x14ac:dyDescent="0.2">
      <c r="A90" s="101" t="s">
        <v>107</v>
      </c>
      <c r="B90" s="99" t="s">
        <v>108</v>
      </c>
      <c r="C90" s="64">
        <v>11414.16</v>
      </c>
      <c r="D90" s="102"/>
      <c r="E90" s="102"/>
      <c r="F90" s="64">
        <v>2864112.44</v>
      </c>
      <c r="G90" s="64">
        <v>25092.6256509458</v>
      </c>
      <c r="H90" s="102"/>
    </row>
    <row r="91" spans="1:8" x14ac:dyDescent="0.2">
      <c r="A91" s="96" t="s">
        <v>199</v>
      </c>
      <c r="B91" s="97" t="s">
        <v>200</v>
      </c>
      <c r="C91" s="57">
        <v>19141</v>
      </c>
      <c r="D91" s="58">
        <v>47420</v>
      </c>
      <c r="E91" s="58">
        <v>47420</v>
      </c>
      <c r="F91" s="57">
        <v>30793.93</v>
      </c>
      <c r="G91" s="57">
        <v>160.87942113787199</v>
      </c>
      <c r="H91" s="57">
        <v>64.938696752425102</v>
      </c>
    </row>
    <row r="92" spans="1:8" x14ac:dyDescent="0.2">
      <c r="A92" s="98" t="s">
        <v>141</v>
      </c>
      <c r="B92" s="99" t="s">
        <v>142</v>
      </c>
      <c r="C92" s="64">
        <v>19141</v>
      </c>
      <c r="D92" s="65">
        <v>47420</v>
      </c>
      <c r="E92" s="65">
        <v>47420</v>
      </c>
      <c r="F92" s="64">
        <v>30793.93</v>
      </c>
      <c r="G92" s="64">
        <v>160.87942113787199</v>
      </c>
      <c r="H92" s="64">
        <v>64.938696752425102</v>
      </c>
    </row>
    <row r="93" spans="1:8" x14ac:dyDescent="0.2">
      <c r="A93" s="100" t="s">
        <v>201</v>
      </c>
      <c r="B93" s="99" t="s">
        <v>202</v>
      </c>
      <c r="C93" s="64">
        <v>19141</v>
      </c>
      <c r="D93" s="102"/>
      <c r="E93" s="102"/>
      <c r="F93" s="64">
        <v>20066.490000000002</v>
      </c>
      <c r="G93" s="64">
        <v>104.835118332376</v>
      </c>
      <c r="H93" s="102"/>
    </row>
    <row r="94" spans="1:8" x14ac:dyDescent="0.2">
      <c r="A94" s="101" t="s">
        <v>143</v>
      </c>
      <c r="B94" s="99" t="s">
        <v>144</v>
      </c>
      <c r="C94" s="64">
        <v>15089.06</v>
      </c>
      <c r="D94" s="102"/>
      <c r="E94" s="102"/>
      <c r="F94" s="64">
        <v>13610.61</v>
      </c>
      <c r="G94" s="64">
        <v>90.201841599145297</v>
      </c>
      <c r="H94" s="102"/>
    </row>
    <row r="95" spans="1:8" x14ac:dyDescent="0.2">
      <c r="A95" s="101" t="s">
        <v>145</v>
      </c>
      <c r="B95" s="99" t="s">
        <v>146</v>
      </c>
      <c r="C95" s="64">
        <v>3171.76</v>
      </c>
      <c r="D95" s="102"/>
      <c r="E95" s="102"/>
      <c r="F95" s="64">
        <v>6455.88</v>
      </c>
      <c r="G95" s="64">
        <v>203.542512674351</v>
      </c>
      <c r="H95" s="102"/>
    </row>
    <row r="96" spans="1:8" x14ac:dyDescent="0.2">
      <c r="A96" s="101" t="s">
        <v>203</v>
      </c>
      <c r="B96" s="99" t="s">
        <v>204</v>
      </c>
      <c r="C96" s="64">
        <v>307.5</v>
      </c>
      <c r="D96" s="102"/>
      <c r="E96" s="102"/>
      <c r="F96" s="102"/>
      <c r="G96" s="102"/>
      <c r="H96" s="102"/>
    </row>
    <row r="97" spans="1:8" x14ac:dyDescent="0.2">
      <c r="A97" s="101" t="s">
        <v>205</v>
      </c>
      <c r="B97" s="99" t="s">
        <v>206</v>
      </c>
      <c r="C97" s="64">
        <v>572.67999999999995</v>
      </c>
      <c r="D97" s="102"/>
      <c r="E97" s="102"/>
      <c r="F97" s="102"/>
      <c r="G97" s="102"/>
      <c r="H97" s="102"/>
    </row>
    <row r="98" spans="1:8" x14ac:dyDescent="0.2">
      <c r="A98" s="100" t="s">
        <v>207</v>
      </c>
      <c r="B98" s="99" t="s">
        <v>208</v>
      </c>
      <c r="C98" s="102"/>
      <c r="D98" s="102"/>
      <c r="E98" s="102"/>
      <c r="F98" s="64">
        <v>10727.44</v>
      </c>
      <c r="G98" s="102"/>
      <c r="H98" s="102"/>
    </row>
    <row r="99" spans="1:8" x14ac:dyDescent="0.2">
      <c r="A99" s="101" t="s">
        <v>151</v>
      </c>
      <c r="B99" s="99" t="s">
        <v>152</v>
      </c>
      <c r="C99" s="102"/>
      <c r="D99" s="102"/>
      <c r="E99" s="102"/>
      <c r="F99" s="64">
        <v>10727.44</v>
      </c>
      <c r="G99" s="102"/>
      <c r="H99" s="102"/>
    </row>
  </sheetData>
  <mergeCells count="15">
    <mergeCell ref="A40:H40"/>
    <mergeCell ref="A42:B42"/>
    <mergeCell ref="A43:B43"/>
    <mergeCell ref="A23:H23"/>
    <mergeCell ref="A25:H25"/>
    <mergeCell ref="A27:B27"/>
    <mergeCell ref="A28:B28"/>
    <mergeCell ref="A36:H36"/>
    <mergeCell ref="A38:H38"/>
    <mergeCell ref="A21:H21"/>
    <mergeCell ref="A2:H2"/>
    <mergeCell ref="A4:H4"/>
    <mergeCell ref="A6:H6"/>
    <mergeCell ref="A8:B8"/>
    <mergeCell ref="A9:B9"/>
  </mergeCells>
  <pageMargins left="0.25" right="0.25" top="0.75" bottom="0.75" header="0.3" footer="0.3"/>
  <pageSetup paperSize="9" scale="74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opLeftCell="A4" workbookViewId="0">
      <selection activeCell="A4" sqref="A4:G25"/>
    </sheetView>
  </sheetViews>
  <sheetFormatPr defaultColWidth="9.140625" defaultRowHeight="12.75" x14ac:dyDescent="0.2"/>
  <cols>
    <col min="1" max="1" width="47.7109375" style="66" customWidth="1"/>
    <col min="2" max="2" width="25.7109375" style="67" customWidth="1"/>
    <col min="3" max="4" width="17.7109375" style="68" bestFit="1" customWidth="1"/>
    <col min="5" max="5" width="25.5703125" style="67" customWidth="1"/>
    <col min="6" max="6" width="12.42578125" style="67" customWidth="1"/>
    <col min="7" max="7" width="12.5703125" style="67" customWidth="1"/>
    <col min="8" max="8" width="15.42578125" style="38" bestFit="1" customWidth="1"/>
    <col min="9" max="9" width="9.42578125" style="38" bestFit="1" customWidth="1"/>
    <col min="10" max="10" width="15.42578125" style="38" bestFit="1" customWidth="1"/>
    <col min="11" max="11" width="9.42578125" style="38" bestFit="1" customWidth="1"/>
    <col min="12" max="256" width="9.140625" style="38"/>
    <col min="257" max="257" width="47.7109375" style="38" customWidth="1"/>
    <col min="258" max="258" width="25.7109375" style="38" customWidth="1"/>
    <col min="259" max="260" width="17.7109375" style="38" bestFit="1" customWidth="1"/>
    <col min="261" max="261" width="25.5703125" style="38" customWidth="1"/>
    <col min="262" max="262" width="12.42578125" style="38" customWidth="1"/>
    <col min="263" max="263" width="12.5703125" style="38" customWidth="1"/>
    <col min="264" max="264" width="15.42578125" style="38" bestFit="1" customWidth="1"/>
    <col min="265" max="265" width="9.42578125" style="38" bestFit="1" customWidth="1"/>
    <col min="266" max="266" width="15.42578125" style="38" bestFit="1" customWidth="1"/>
    <col min="267" max="267" width="9.42578125" style="38" bestFit="1" customWidth="1"/>
    <col min="268" max="512" width="9.140625" style="38"/>
    <col min="513" max="513" width="47.7109375" style="38" customWidth="1"/>
    <col min="514" max="514" width="25.7109375" style="38" customWidth="1"/>
    <col min="515" max="516" width="17.7109375" style="38" bestFit="1" customWidth="1"/>
    <col min="517" max="517" width="25.5703125" style="38" customWidth="1"/>
    <col min="518" max="518" width="12.42578125" style="38" customWidth="1"/>
    <col min="519" max="519" width="12.5703125" style="38" customWidth="1"/>
    <col min="520" max="520" width="15.42578125" style="38" bestFit="1" customWidth="1"/>
    <col min="521" max="521" width="9.42578125" style="38" bestFit="1" customWidth="1"/>
    <col min="522" max="522" width="15.42578125" style="38" bestFit="1" customWidth="1"/>
    <col min="523" max="523" width="9.42578125" style="38" bestFit="1" customWidth="1"/>
    <col min="524" max="768" width="9.140625" style="38"/>
    <col min="769" max="769" width="47.7109375" style="38" customWidth="1"/>
    <col min="770" max="770" width="25.7109375" style="38" customWidth="1"/>
    <col min="771" max="772" width="17.7109375" style="38" bestFit="1" customWidth="1"/>
    <col min="773" max="773" width="25.5703125" style="38" customWidth="1"/>
    <col min="774" max="774" width="12.42578125" style="38" customWidth="1"/>
    <col min="775" max="775" width="12.5703125" style="38" customWidth="1"/>
    <col min="776" max="776" width="15.42578125" style="38" bestFit="1" customWidth="1"/>
    <col min="777" max="777" width="9.42578125" style="38" bestFit="1" customWidth="1"/>
    <col min="778" max="778" width="15.42578125" style="38" bestFit="1" customWidth="1"/>
    <col min="779" max="779" width="9.42578125" style="38" bestFit="1" customWidth="1"/>
    <col min="780" max="1024" width="9.140625" style="38"/>
    <col min="1025" max="1025" width="47.7109375" style="38" customWidth="1"/>
    <col min="1026" max="1026" width="25.7109375" style="38" customWidth="1"/>
    <col min="1027" max="1028" width="17.7109375" style="38" bestFit="1" customWidth="1"/>
    <col min="1029" max="1029" width="25.5703125" style="38" customWidth="1"/>
    <col min="1030" max="1030" width="12.42578125" style="38" customWidth="1"/>
    <col min="1031" max="1031" width="12.5703125" style="38" customWidth="1"/>
    <col min="1032" max="1032" width="15.42578125" style="38" bestFit="1" customWidth="1"/>
    <col min="1033" max="1033" width="9.42578125" style="38" bestFit="1" customWidth="1"/>
    <col min="1034" max="1034" width="15.42578125" style="38" bestFit="1" customWidth="1"/>
    <col min="1035" max="1035" width="9.42578125" style="38" bestFit="1" customWidth="1"/>
    <col min="1036" max="1280" width="9.140625" style="38"/>
    <col min="1281" max="1281" width="47.7109375" style="38" customWidth="1"/>
    <col min="1282" max="1282" width="25.7109375" style="38" customWidth="1"/>
    <col min="1283" max="1284" width="17.7109375" style="38" bestFit="1" customWidth="1"/>
    <col min="1285" max="1285" width="25.5703125" style="38" customWidth="1"/>
    <col min="1286" max="1286" width="12.42578125" style="38" customWidth="1"/>
    <col min="1287" max="1287" width="12.5703125" style="38" customWidth="1"/>
    <col min="1288" max="1288" width="15.42578125" style="38" bestFit="1" customWidth="1"/>
    <col min="1289" max="1289" width="9.42578125" style="38" bestFit="1" customWidth="1"/>
    <col min="1290" max="1290" width="15.42578125" style="38" bestFit="1" customWidth="1"/>
    <col min="1291" max="1291" width="9.42578125" style="38" bestFit="1" customWidth="1"/>
    <col min="1292" max="1536" width="9.140625" style="38"/>
    <col min="1537" max="1537" width="47.7109375" style="38" customWidth="1"/>
    <col min="1538" max="1538" width="25.7109375" style="38" customWidth="1"/>
    <col min="1539" max="1540" width="17.7109375" style="38" bestFit="1" customWidth="1"/>
    <col min="1541" max="1541" width="25.5703125" style="38" customWidth="1"/>
    <col min="1542" max="1542" width="12.42578125" style="38" customWidth="1"/>
    <col min="1543" max="1543" width="12.5703125" style="38" customWidth="1"/>
    <col min="1544" max="1544" width="15.42578125" style="38" bestFit="1" customWidth="1"/>
    <col min="1545" max="1545" width="9.42578125" style="38" bestFit="1" customWidth="1"/>
    <col min="1546" max="1546" width="15.42578125" style="38" bestFit="1" customWidth="1"/>
    <col min="1547" max="1547" width="9.42578125" style="38" bestFit="1" customWidth="1"/>
    <col min="1548" max="1792" width="9.140625" style="38"/>
    <col min="1793" max="1793" width="47.7109375" style="38" customWidth="1"/>
    <col min="1794" max="1794" width="25.7109375" style="38" customWidth="1"/>
    <col min="1795" max="1796" width="17.7109375" style="38" bestFit="1" customWidth="1"/>
    <col min="1797" max="1797" width="25.5703125" style="38" customWidth="1"/>
    <col min="1798" max="1798" width="12.42578125" style="38" customWidth="1"/>
    <col min="1799" max="1799" width="12.5703125" style="38" customWidth="1"/>
    <col min="1800" max="1800" width="15.42578125" style="38" bestFit="1" customWidth="1"/>
    <col min="1801" max="1801" width="9.42578125" style="38" bestFit="1" customWidth="1"/>
    <col min="1802" max="1802" width="15.42578125" style="38" bestFit="1" customWidth="1"/>
    <col min="1803" max="1803" width="9.42578125" style="38" bestFit="1" customWidth="1"/>
    <col min="1804" max="2048" width="9.140625" style="38"/>
    <col min="2049" max="2049" width="47.7109375" style="38" customWidth="1"/>
    <col min="2050" max="2050" width="25.7109375" style="38" customWidth="1"/>
    <col min="2051" max="2052" width="17.7109375" style="38" bestFit="1" customWidth="1"/>
    <col min="2053" max="2053" width="25.5703125" style="38" customWidth="1"/>
    <col min="2054" max="2054" width="12.42578125" style="38" customWidth="1"/>
    <col min="2055" max="2055" width="12.5703125" style="38" customWidth="1"/>
    <col min="2056" max="2056" width="15.42578125" style="38" bestFit="1" customWidth="1"/>
    <col min="2057" max="2057" width="9.42578125" style="38" bestFit="1" customWidth="1"/>
    <col min="2058" max="2058" width="15.42578125" style="38" bestFit="1" customWidth="1"/>
    <col min="2059" max="2059" width="9.42578125" style="38" bestFit="1" customWidth="1"/>
    <col min="2060" max="2304" width="9.140625" style="38"/>
    <col min="2305" max="2305" width="47.7109375" style="38" customWidth="1"/>
    <col min="2306" max="2306" width="25.7109375" style="38" customWidth="1"/>
    <col min="2307" max="2308" width="17.7109375" style="38" bestFit="1" customWidth="1"/>
    <col min="2309" max="2309" width="25.5703125" style="38" customWidth="1"/>
    <col min="2310" max="2310" width="12.42578125" style="38" customWidth="1"/>
    <col min="2311" max="2311" width="12.5703125" style="38" customWidth="1"/>
    <col min="2312" max="2312" width="15.42578125" style="38" bestFit="1" customWidth="1"/>
    <col min="2313" max="2313" width="9.42578125" style="38" bestFit="1" customWidth="1"/>
    <col min="2314" max="2314" width="15.42578125" style="38" bestFit="1" customWidth="1"/>
    <col min="2315" max="2315" width="9.42578125" style="38" bestFit="1" customWidth="1"/>
    <col min="2316" max="2560" width="9.140625" style="38"/>
    <col min="2561" max="2561" width="47.7109375" style="38" customWidth="1"/>
    <col min="2562" max="2562" width="25.7109375" style="38" customWidth="1"/>
    <col min="2563" max="2564" width="17.7109375" style="38" bestFit="1" customWidth="1"/>
    <col min="2565" max="2565" width="25.5703125" style="38" customWidth="1"/>
    <col min="2566" max="2566" width="12.42578125" style="38" customWidth="1"/>
    <col min="2567" max="2567" width="12.5703125" style="38" customWidth="1"/>
    <col min="2568" max="2568" width="15.42578125" style="38" bestFit="1" customWidth="1"/>
    <col min="2569" max="2569" width="9.42578125" style="38" bestFit="1" customWidth="1"/>
    <col min="2570" max="2570" width="15.42578125" style="38" bestFit="1" customWidth="1"/>
    <col min="2571" max="2571" width="9.42578125" style="38" bestFit="1" customWidth="1"/>
    <col min="2572" max="2816" width="9.140625" style="38"/>
    <col min="2817" max="2817" width="47.7109375" style="38" customWidth="1"/>
    <col min="2818" max="2818" width="25.7109375" style="38" customWidth="1"/>
    <col min="2819" max="2820" width="17.7109375" style="38" bestFit="1" customWidth="1"/>
    <col min="2821" max="2821" width="25.5703125" style="38" customWidth="1"/>
    <col min="2822" max="2822" width="12.42578125" style="38" customWidth="1"/>
    <col min="2823" max="2823" width="12.5703125" style="38" customWidth="1"/>
    <col min="2824" max="2824" width="15.42578125" style="38" bestFit="1" customWidth="1"/>
    <col min="2825" max="2825" width="9.42578125" style="38" bestFit="1" customWidth="1"/>
    <col min="2826" max="2826" width="15.42578125" style="38" bestFit="1" customWidth="1"/>
    <col min="2827" max="2827" width="9.42578125" style="38" bestFit="1" customWidth="1"/>
    <col min="2828" max="3072" width="9.140625" style="38"/>
    <col min="3073" max="3073" width="47.7109375" style="38" customWidth="1"/>
    <col min="3074" max="3074" width="25.7109375" style="38" customWidth="1"/>
    <col min="3075" max="3076" width="17.7109375" style="38" bestFit="1" customWidth="1"/>
    <col min="3077" max="3077" width="25.5703125" style="38" customWidth="1"/>
    <col min="3078" max="3078" width="12.42578125" style="38" customWidth="1"/>
    <col min="3079" max="3079" width="12.5703125" style="38" customWidth="1"/>
    <col min="3080" max="3080" width="15.42578125" style="38" bestFit="1" customWidth="1"/>
    <col min="3081" max="3081" width="9.42578125" style="38" bestFit="1" customWidth="1"/>
    <col min="3082" max="3082" width="15.42578125" style="38" bestFit="1" customWidth="1"/>
    <col min="3083" max="3083" width="9.42578125" style="38" bestFit="1" customWidth="1"/>
    <col min="3084" max="3328" width="9.140625" style="38"/>
    <col min="3329" max="3329" width="47.7109375" style="38" customWidth="1"/>
    <col min="3330" max="3330" width="25.7109375" style="38" customWidth="1"/>
    <col min="3331" max="3332" width="17.7109375" style="38" bestFit="1" customWidth="1"/>
    <col min="3333" max="3333" width="25.5703125" style="38" customWidth="1"/>
    <col min="3334" max="3334" width="12.42578125" style="38" customWidth="1"/>
    <col min="3335" max="3335" width="12.5703125" style="38" customWidth="1"/>
    <col min="3336" max="3336" width="15.42578125" style="38" bestFit="1" customWidth="1"/>
    <col min="3337" max="3337" width="9.42578125" style="38" bestFit="1" customWidth="1"/>
    <col min="3338" max="3338" width="15.42578125" style="38" bestFit="1" customWidth="1"/>
    <col min="3339" max="3339" width="9.42578125" style="38" bestFit="1" customWidth="1"/>
    <col min="3340" max="3584" width="9.140625" style="38"/>
    <col min="3585" max="3585" width="47.7109375" style="38" customWidth="1"/>
    <col min="3586" max="3586" width="25.7109375" style="38" customWidth="1"/>
    <col min="3587" max="3588" width="17.7109375" style="38" bestFit="1" customWidth="1"/>
    <col min="3589" max="3589" width="25.5703125" style="38" customWidth="1"/>
    <col min="3590" max="3590" width="12.42578125" style="38" customWidth="1"/>
    <col min="3591" max="3591" width="12.5703125" style="38" customWidth="1"/>
    <col min="3592" max="3592" width="15.42578125" style="38" bestFit="1" customWidth="1"/>
    <col min="3593" max="3593" width="9.42578125" style="38" bestFit="1" customWidth="1"/>
    <col min="3594" max="3594" width="15.42578125" style="38" bestFit="1" customWidth="1"/>
    <col min="3595" max="3595" width="9.42578125" style="38" bestFit="1" customWidth="1"/>
    <col min="3596" max="3840" width="9.140625" style="38"/>
    <col min="3841" max="3841" width="47.7109375" style="38" customWidth="1"/>
    <col min="3842" max="3842" width="25.7109375" style="38" customWidth="1"/>
    <col min="3843" max="3844" width="17.7109375" style="38" bestFit="1" customWidth="1"/>
    <col min="3845" max="3845" width="25.5703125" style="38" customWidth="1"/>
    <col min="3846" max="3846" width="12.42578125" style="38" customWidth="1"/>
    <col min="3847" max="3847" width="12.5703125" style="38" customWidth="1"/>
    <col min="3848" max="3848" width="15.42578125" style="38" bestFit="1" customWidth="1"/>
    <col min="3849" max="3849" width="9.42578125" style="38" bestFit="1" customWidth="1"/>
    <col min="3850" max="3850" width="15.42578125" style="38" bestFit="1" customWidth="1"/>
    <col min="3851" max="3851" width="9.42578125" style="38" bestFit="1" customWidth="1"/>
    <col min="3852" max="4096" width="9.140625" style="38"/>
    <col min="4097" max="4097" width="47.7109375" style="38" customWidth="1"/>
    <col min="4098" max="4098" width="25.7109375" style="38" customWidth="1"/>
    <col min="4099" max="4100" width="17.7109375" style="38" bestFit="1" customWidth="1"/>
    <col min="4101" max="4101" width="25.5703125" style="38" customWidth="1"/>
    <col min="4102" max="4102" width="12.42578125" style="38" customWidth="1"/>
    <col min="4103" max="4103" width="12.5703125" style="38" customWidth="1"/>
    <col min="4104" max="4104" width="15.42578125" style="38" bestFit="1" customWidth="1"/>
    <col min="4105" max="4105" width="9.42578125" style="38" bestFit="1" customWidth="1"/>
    <col min="4106" max="4106" width="15.42578125" style="38" bestFit="1" customWidth="1"/>
    <col min="4107" max="4107" width="9.42578125" style="38" bestFit="1" customWidth="1"/>
    <col min="4108" max="4352" width="9.140625" style="38"/>
    <col min="4353" max="4353" width="47.7109375" style="38" customWidth="1"/>
    <col min="4354" max="4354" width="25.7109375" style="38" customWidth="1"/>
    <col min="4355" max="4356" width="17.7109375" style="38" bestFit="1" customWidth="1"/>
    <col min="4357" max="4357" width="25.5703125" style="38" customWidth="1"/>
    <col min="4358" max="4358" width="12.42578125" style="38" customWidth="1"/>
    <col min="4359" max="4359" width="12.5703125" style="38" customWidth="1"/>
    <col min="4360" max="4360" width="15.42578125" style="38" bestFit="1" customWidth="1"/>
    <col min="4361" max="4361" width="9.42578125" style="38" bestFit="1" customWidth="1"/>
    <col min="4362" max="4362" width="15.42578125" style="38" bestFit="1" customWidth="1"/>
    <col min="4363" max="4363" width="9.42578125" style="38" bestFit="1" customWidth="1"/>
    <col min="4364" max="4608" width="9.140625" style="38"/>
    <col min="4609" max="4609" width="47.7109375" style="38" customWidth="1"/>
    <col min="4610" max="4610" width="25.7109375" style="38" customWidth="1"/>
    <col min="4611" max="4612" width="17.7109375" style="38" bestFit="1" customWidth="1"/>
    <col min="4613" max="4613" width="25.5703125" style="38" customWidth="1"/>
    <col min="4614" max="4614" width="12.42578125" style="38" customWidth="1"/>
    <col min="4615" max="4615" width="12.5703125" style="38" customWidth="1"/>
    <col min="4616" max="4616" width="15.42578125" style="38" bestFit="1" customWidth="1"/>
    <col min="4617" max="4617" width="9.42578125" style="38" bestFit="1" customWidth="1"/>
    <col min="4618" max="4618" width="15.42578125" style="38" bestFit="1" customWidth="1"/>
    <col min="4619" max="4619" width="9.42578125" style="38" bestFit="1" customWidth="1"/>
    <col min="4620" max="4864" width="9.140625" style="38"/>
    <col min="4865" max="4865" width="47.7109375" style="38" customWidth="1"/>
    <col min="4866" max="4866" width="25.7109375" style="38" customWidth="1"/>
    <col min="4867" max="4868" width="17.7109375" style="38" bestFit="1" customWidth="1"/>
    <col min="4869" max="4869" width="25.5703125" style="38" customWidth="1"/>
    <col min="4870" max="4870" width="12.42578125" style="38" customWidth="1"/>
    <col min="4871" max="4871" width="12.5703125" style="38" customWidth="1"/>
    <col min="4872" max="4872" width="15.42578125" style="38" bestFit="1" customWidth="1"/>
    <col min="4873" max="4873" width="9.42578125" style="38" bestFit="1" customWidth="1"/>
    <col min="4874" max="4874" width="15.42578125" style="38" bestFit="1" customWidth="1"/>
    <col min="4875" max="4875" width="9.42578125" style="38" bestFit="1" customWidth="1"/>
    <col min="4876" max="5120" width="9.140625" style="38"/>
    <col min="5121" max="5121" width="47.7109375" style="38" customWidth="1"/>
    <col min="5122" max="5122" width="25.7109375" style="38" customWidth="1"/>
    <col min="5123" max="5124" width="17.7109375" style="38" bestFit="1" customWidth="1"/>
    <col min="5125" max="5125" width="25.5703125" style="38" customWidth="1"/>
    <col min="5126" max="5126" width="12.42578125" style="38" customWidth="1"/>
    <col min="5127" max="5127" width="12.5703125" style="38" customWidth="1"/>
    <col min="5128" max="5128" width="15.42578125" style="38" bestFit="1" customWidth="1"/>
    <col min="5129" max="5129" width="9.42578125" style="38" bestFit="1" customWidth="1"/>
    <col min="5130" max="5130" width="15.42578125" style="38" bestFit="1" customWidth="1"/>
    <col min="5131" max="5131" width="9.42578125" style="38" bestFit="1" customWidth="1"/>
    <col min="5132" max="5376" width="9.140625" style="38"/>
    <col min="5377" max="5377" width="47.7109375" style="38" customWidth="1"/>
    <col min="5378" max="5378" width="25.7109375" style="38" customWidth="1"/>
    <col min="5379" max="5380" width="17.7109375" style="38" bestFit="1" customWidth="1"/>
    <col min="5381" max="5381" width="25.5703125" style="38" customWidth="1"/>
    <col min="5382" max="5382" width="12.42578125" style="38" customWidth="1"/>
    <col min="5383" max="5383" width="12.5703125" style="38" customWidth="1"/>
    <col min="5384" max="5384" width="15.42578125" style="38" bestFit="1" customWidth="1"/>
    <col min="5385" max="5385" width="9.42578125" style="38" bestFit="1" customWidth="1"/>
    <col min="5386" max="5386" width="15.42578125" style="38" bestFit="1" customWidth="1"/>
    <col min="5387" max="5387" width="9.42578125" style="38" bestFit="1" customWidth="1"/>
    <col min="5388" max="5632" width="9.140625" style="38"/>
    <col min="5633" max="5633" width="47.7109375" style="38" customWidth="1"/>
    <col min="5634" max="5634" width="25.7109375" style="38" customWidth="1"/>
    <col min="5635" max="5636" width="17.7109375" style="38" bestFit="1" customWidth="1"/>
    <col min="5637" max="5637" width="25.5703125" style="38" customWidth="1"/>
    <col min="5638" max="5638" width="12.42578125" style="38" customWidth="1"/>
    <col min="5639" max="5639" width="12.5703125" style="38" customWidth="1"/>
    <col min="5640" max="5640" width="15.42578125" style="38" bestFit="1" customWidth="1"/>
    <col min="5641" max="5641" width="9.42578125" style="38" bestFit="1" customWidth="1"/>
    <col min="5642" max="5642" width="15.42578125" style="38" bestFit="1" customWidth="1"/>
    <col min="5643" max="5643" width="9.42578125" style="38" bestFit="1" customWidth="1"/>
    <col min="5644" max="5888" width="9.140625" style="38"/>
    <col min="5889" max="5889" width="47.7109375" style="38" customWidth="1"/>
    <col min="5890" max="5890" width="25.7109375" style="38" customWidth="1"/>
    <col min="5891" max="5892" width="17.7109375" style="38" bestFit="1" customWidth="1"/>
    <col min="5893" max="5893" width="25.5703125" style="38" customWidth="1"/>
    <col min="5894" max="5894" width="12.42578125" style="38" customWidth="1"/>
    <col min="5895" max="5895" width="12.5703125" style="38" customWidth="1"/>
    <col min="5896" max="5896" width="15.42578125" style="38" bestFit="1" customWidth="1"/>
    <col min="5897" max="5897" width="9.42578125" style="38" bestFit="1" customWidth="1"/>
    <col min="5898" max="5898" width="15.42578125" style="38" bestFit="1" customWidth="1"/>
    <col min="5899" max="5899" width="9.42578125" style="38" bestFit="1" customWidth="1"/>
    <col min="5900" max="6144" width="9.140625" style="38"/>
    <col min="6145" max="6145" width="47.7109375" style="38" customWidth="1"/>
    <col min="6146" max="6146" width="25.7109375" style="38" customWidth="1"/>
    <col min="6147" max="6148" width="17.7109375" style="38" bestFit="1" customWidth="1"/>
    <col min="6149" max="6149" width="25.5703125" style="38" customWidth="1"/>
    <col min="6150" max="6150" width="12.42578125" style="38" customWidth="1"/>
    <col min="6151" max="6151" width="12.5703125" style="38" customWidth="1"/>
    <col min="6152" max="6152" width="15.42578125" style="38" bestFit="1" customWidth="1"/>
    <col min="6153" max="6153" width="9.42578125" style="38" bestFit="1" customWidth="1"/>
    <col min="6154" max="6154" width="15.42578125" style="38" bestFit="1" customWidth="1"/>
    <col min="6155" max="6155" width="9.42578125" style="38" bestFit="1" customWidth="1"/>
    <col min="6156" max="6400" width="9.140625" style="38"/>
    <col min="6401" max="6401" width="47.7109375" style="38" customWidth="1"/>
    <col min="6402" max="6402" width="25.7109375" style="38" customWidth="1"/>
    <col min="6403" max="6404" width="17.7109375" style="38" bestFit="1" customWidth="1"/>
    <col min="6405" max="6405" width="25.5703125" style="38" customWidth="1"/>
    <col min="6406" max="6406" width="12.42578125" style="38" customWidth="1"/>
    <col min="6407" max="6407" width="12.5703125" style="38" customWidth="1"/>
    <col min="6408" max="6408" width="15.42578125" style="38" bestFit="1" customWidth="1"/>
    <col min="6409" max="6409" width="9.42578125" style="38" bestFit="1" customWidth="1"/>
    <col min="6410" max="6410" width="15.42578125" style="38" bestFit="1" customWidth="1"/>
    <col min="6411" max="6411" width="9.42578125" style="38" bestFit="1" customWidth="1"/>
    <col min="6412" max="6656" width="9.140625" style="38"/>
    <col min="6657" max="6657" width="47.7109375" style="38" customWidth="1"/>
    <col min="6658" max="6658" width="25.7109375" style="38" customWidth="1"/>
    <col min="6659" max="6660" width="17.7109375" style="38" bestFit="1" customWidth="1"/>
    <col min="6661" max="6661" width="25.5703125" style="38" customWidth="1"/>
    <col min="6662" max="6662" width="12.42578125" style="38" customWidth="1"/>
    <col min="6663" max="6663" width="12.5703125" style="38" customWidth="1"/>
    <col min="6664" max="6664" width="15.42578125" style="38" bestFit="1" customWidth="1"/>
    <col min="6665" max="6665" width="9.42578125" style="38" bestFit="1" customWidth="1"/>
    <col min="6666" max="6666" width="15.42578125" style="38" bestFit="1" customWidth="1"/>
    <col min="6667" max="6667" width="9.42578125" style="38" bestFit="1" customWidth="1"/>
    <col min="6668" max="6912" width="9.140625" style="38"/>
    <col min="6913" max="6913" width="47.7109375" style="38" customWidth="1"/>
    <col min="6914" max="6914" width="25.7109375" style="38" customWidth="1"/>
    <col min="6915" max="6916" width="17.7109375" style="38" bestFit="1" customWidth="1"/>
    <col min="6917" max="6917" width="25.5703125" style="38" customWidth="1"/>
    <col min="6918" max="6918" width="12.42578125" style="38" customWidth="1"/>
    <col min="6919" max="6919" width="12.5703125" style="38" customWidth="1"/>
    <col min="6920" max="6920" width="15.42578125" style="38" bestFit="1" customWidth="1"/>
    <col min="6921" max="6921" width="9.42578125" style="38" bestFit="1" customWidth="1"/>
    <col min="6922" max="6922" width="15.42578125" style="38" bestFit="1" customWidth="1"/>
    <col min="6923" max="6923" width="9.42578125" style="38" bestFit="1" customWidth="1"/>
    <col min="6924" max="7168" width="9.140625" style="38"/>
    <col min="7169" max="7169" width="47.7109375" style="38" customWidth="1"/>
    <col min="7170" max="7170" width="25.7109375" style="38" customWidth="1"/>
    <col min="7171" max="7172" width="17.7109375" style="38" bestFit="1" customWidth="1"/>
    <col min="7173" max="7173" width="25.5703125" style="38" customWidth="1"/>
    <col min="7174" max="7174" width="12.42578125" style="38" customWidth="1"/>
    <col min="7175" max="7175" width="12.5703125" style="38" customWidth="1"/>
    <col min="7176" max="7176" width="15.42578125" style="38" bestFit="1" customWidth="1"/>
    <col min="7177" max="7177" width="9.42578125" style="38" bestFit="1" customWidth="1"/>
    <col min="7178" max="7178" width="15.42578125" style="38" bestFit="1" customWidth="1"/>
    <col min="7179" max="7179" width="9.42578125" style="38" bestFit="1" customWidth="1"/>
    <col min="7180" max="7424" width="9.140625" style="38"/>
    <col min="7425" max="7425" width="47.7109375" style="38" customWidth="1"/>
    <col min="7426" max="7426" width="25.7109375" style="38" customWidth="1"/>
    <col min="7427" max="7428" width="17.7109375" style="38" bestFit="1" customWidth="1"/>
    <col min="7429" max="7429" width="25.5703125" style="38" customWidth="1"/>
    <col min="7430" max="7430" width="12.42578125" style="38" customWidth="1"/>
    <col min="7431" max="7431" width="12.5703125" style="38" customWidth="1"/>
    <col min="7432" max="7432" width="15.42578125" style="38" bestFit="1" customWidth="1"/>
    <col min="7433" max="7433" width="9.42578125" style="38" bestFit="1" customWidth="1"/>
    <col min="7434" max="7434" width="15.42578125" style="38" bestFit="1" customWidth="1"/>
    <col min="7435" max="7435" width="9.42578125" style="38" bestFit="1" customWidth="1"/>
    <col min="7436" max="7680" width="9.140625" style="38"/>
    <col min="7681" max="7681" width="47.7109375" style="38" customWidth="1"/>
    <col min="7682" max="7682" width="25.7109375" style="38" customWidth="1"/>
    <col min="7683" max="7684" width="17.7109375" style="38" bestFit="1" customWidth="1"/>
    <col min="7685" max="7685" width="25.5703125" style="38" customWidth="1"/>
    <col min="7686" max="7686" width="12.42578125" style="38" customWidth="1"/>
    <col min="7687" max="7687" width="12.5703125" style="38" customWidth="1"/>
    <col min="7688" max="7688" width="15.42578125" style="38" bestFit="1" customWidth="1"/>
    <col min="7689" max="7689" width="9.42578125" style="38" bestFit="1" customWidth="1"/>
    <col min="7690" max="7690" width="15.42578125" style="38" bestFit="1" customWidth="1"/>
    <col min="7691" max="7691" width="9.42578125" style="38" bestFit="1" customWidth="1"/>
    <col min="7692" max="7936" width="9.140625" style="38"/>
    <col min="7937" max="7937" width="47.7109375" style="38" customWidth="1"/>
    <col min="7938" max="7938" width="25.7109375" style="38" customWidth="1"/>
    <col min="7939" max="7940" width="17.7109375" style="38" bestFit="1" customWidth="1"/>
    <col min="7941" max="7941" width="25.5703125" style="38" customWidth="1"/>
    <col min="7942" max="7942" width="12.42578125" style="38" customWidth="1"/>
    <col min="7943" max="7943" width="12.5703125" style="38" customWidth="1"/>
    <col min="7944" max="7944" width="15.42578125" style="38" bestFit="1" customWidth="1"/>
    <col min="7945" max="7945" width="9.42578125" style="38" bestFit="1" customWidth="1"/>
    <col min="7946" max="7946" width="15.42578125" style="38" bestFit="1" customWidth="1"/>
    <col min="7947" max="7947" width="9.42578125" style="38" bestFit="1" customWidth="1"/>
    <col min="7948" max="8192" width="9.140625" style="38"/>
    <col min="8193" max="8193" width="47.7109375" style="38" customWidth="1"/>
    <col min="8194" max="8194" width="25.7109375" style="38" customWidth="1"/>
    <col min="8195" max="8196" width="17.7109375" style="38" bestFit="1" customWidth="1"/>
    <col min="8197" max="8197" width="25.5703125" style="38" customWidth="1"/>
    <col min="8198" max="8198" width="12.42578125" style="38" customWidth="1"/>
    <col min="8199" max="8199" width="12.5703125" style="38" customWidth="1"/>
    <col min="8200" max="8200" width="15.42578125" style="38" bestFit="1" customWidth="1"/>
    <col min="8201" max="8201" width="9.42578125" style="38" bestFit="1" customWidth="1"/>
    <col min="8202" max="8202" width="15.42578125" style="38" bestFit="1" customWidth="1"/>
    <col min="8203" max="8203" width="9.42578125" style="38" bestFit="1" customWidth="1"/>
    <col min="8204" max="8448" width="9.140625" style="38"/>
    <col min="8449" max="8449" width="47.7109375" style="38" customWidth="1"/>
    <col min="8450" max="8450" width="25.7109375" style="38" customWidth="1"/>
    <col min="8451" max="8452" width="17.7109375" style="38" bestFit="1" customWidth="1"/>
    <col min="8453" max="8453" width="25.5703125" style="38" customWidth="1"/>
    <col min="8454" max="8454" width="12.42578125" style="38" customWidth="1"/>
    <col min="8455" max="8455" width="12.5703125" style="38" customWidth="1"/>
    <col min="8456" max="8456" width="15.42578125" style="38" bestFit="1" customWidth="1"/>
    <col min="8457" max="8457" width="9.42578125" style="38" bestFit="1" customWidth="1"/>
    <col min="8458" max="8458" width="15.42578125" style="38" bestFit="1" customWidth="1"/>
    <col min="8459" max="8459" width="9.42578125" style="38" bestFit="1" customWidth="1"/>
    <col min="8460" max="8704" width="9.140625" style="38"/>
    <col min="8705" max="8705" width="47.7109375" style="38" customWidth="1"/>
    <col min="8706" max="8706" width="25.7109375" style="38" customWidth="1"/>
    <col min="8707" max="8708" width="17.7109375" style="38" bestFit="1" customWidth="1"/>
    <col min="8709" max="8709" width="25.5703125" style="38" customWidth="1"/>
    <col min="8710" max="8710" width="12.42578125" style="38" customWidth="1"/>
    <col min="8711" max="8711" width="12.5703125" style="38" customWidth="1"/>
    <col min="8712" max="8712" width="15.42578125" style="38" bestFit="1" customWidth="1"/>
    <col min="8713" max="8713" width="9.42578125" style="38" bestFit="1" customWidth="1"/>
    <col min="8714" max="8714" width="15.42578125" style="38" bestFit="1" customWidth="1"/>
    <col min="8715" max="8715" width="9.42578125" style="38" bestFit="1" customWidth="1"/>
    <col min="8716" max="8960" width="9.140625" style="38"/>
    <col min="8961" max="8961" width="47.7109375" style="38" customWidth="1"/>
    <col min="8962" max="8962" width="25.7109375" style="38" customWidth="1"/>
    <col min="8963" max="8964" width="17.7109375" style="38" bestFit="1" customWidth="1"/>
    <col min="8965" max="8965" width="25.5703125" style="38" customWidth="1"/>
    <col min="8966" max="8966" width="12.42578125" style="38" customWidth="1"/>
    <col min="8967" max="8967" width="12.5703125" style="38" customWidth="1"/>
    <col min="8968" max="8968" width="15.42578125" style="38" bestFit="1" customWidth="1"/>
    <col min="8969" max="8969" width="9.42578125" style="38" bestFit="1" customWidth="1"/>
    <col min="8970" max="8970" width="15.42578125" style="38" bestFit="1" customWidth="1"/>
    <col min="8971" max="8971" width="9.42578125" style="38" bestFit="1" customWidth="1"/>
    <col min="8972" max="9216" width="9.140625" style="38"/>
    <col min="9217" max="9217" width="47.7109375" style="38" customWidth="1"/>
    <col min="9218" max="9218" width="25.7109375" style="38" customWidth="1"/>
    <col min="9219" max="9220" width="17.7109375" style="38" bestFit="1" customWidth="1"/>
    <col min="9221" max="9221" width="25.5703125" style="38" customWidth="1"/>
    <col min="9222" max="9222" width="12.42578125" style="38" customWidth="1"/>
    <col min="9223" max="9223" width="12.5703125" style="38" customWidth="1"/>
    <col min="9224" max="9224" width="15.42578125" style="38" bestFit="1" customWidth="1"/>
    <col min="9225" max="9225" width="9.42578125" style="38" bestFit="1" customWidth="1"/>
    <col min="9226" max="9226" width="15.42578125" style="38" bestFit="1" customWidth="1"/>
    <col min="9227" max="9227" width="9.42578125" style="38" bestFit="1" customWidth="1"/>
    <col min="9228" max="9472" width="9.140625" style="38"/>
    <col min="9473" max="9473" width="47.7109375" style="38" customWidth="1"/>
    <col min="9474" max="9474" width="25.7109375" style="38" customWidth="1"/>
    <col min="9475" max="9476" width="17.7109375" style="38" bestFit="1" customWidth="1"/>
    <col min="9477" max="9477" width="25.5703125" style="38" customWidth="1"/>
    <col min="9478" max="9478" width="12.42578125" style="38" customWidth="1"/>
    <col min="9479" max="9479" width="12.5703125" style="38" customWidth="1"/>
    <col min="9480" max="9480" width="15.42578125" style="38" bestFit="1" customWidth="1"/>
    <col min="9481" max="9481" width="9.42578125" style="38" bestFit="1" customWidth="1"/>
    <col min="9482" max="9482" width="15.42578125" style="38" bestFit="1" customWidth="1"/>
    <col min="9483" max="9483" width="9.42578125" style="38" bestFit="1" customWidth="1"/>
    <col min="9484" max="9728" width="9.140625" style="38"/>
    <col min="9729" max="9729" width="47.7109375" style="38" customWidth="1"/>
    <col min="9730" max="9730" width="25.7109375" style="38" customWidth="1"/>
    <col min="9731" max="9732" width="17.7109375" style="38" bestFit="1" customWidth="1"/>
    <col min="9733" max="9733" width="25.5703125" style="38" customWidth="1"/>
    <col min="9734" max="9734" width="12.42578125" style="38" customWidth="1"/>
    <col min="9735" max="9735" width="12.5703125" style="38" customWidth="1"/>
    <col min="9736" max="9736" width="15.42578125" style="38" bestFit="1" customWidth="1"/>
    <col min="9737" max="9737" width="9.42578125" style="38" bestFit="1" customWidth="1"/>
    <col min="9738" max="9738" width="15.42578125" style="38" bestFit="1" customWidth="1"/>
    <col min="9739" max="9739" width="9.42578125" style="38" bestFit="1" customWidth="1"/>
    <col min="9740" max="9984" width="9.140625" style="38"/>
    <col min="9985" max="9985" width="47.7109375" style="38" customWidth="1"/>
    <col min="9986" max="9986" width="25.7109375" style="38" customWidth="1"/>
    <col min="9987" max="9988" width="17.7109375" style="38" bestFit="1" customWidth="1"/>
    <col min="9989" max="9989" width="25.5703125" style="38" customWidth="1"/>
    <col min="9990" max="9990" width="12.42578125" style="38" customWidth="1"/>
    <col min="9991" max="9991" width="12.5703125" style="38" customWidth="1"/>
    <col min="9992" max="9992" width="15.42578125" style="38" bestFit="1" customWidth="1"/>
    <col min="9993" max="9993" width="9.42578125" style="38" bestFit="1" customWidth="1"/>
    <col min="9994" max="9994" width="15.42578125" style="38" bestFit="1" customWidth="1"/>
    <col min="9995" max="9995" width="9.42578125" style="38" bestFit="1" customWidth="1"/>
    <col min="9996" max="10240" width="9.140625" style="38"/>
    <col min="10241" max="10241" width="47.7109375" style="38" customWidth="1"/>
    <col min="10242" max="10242" width="25.7109375" style="38" customWidth="1"/>
    <col min="10243" max="10244" width="17.7109375" style="38" bestFit="1" customWidth="1"/>
    <col min="10245" max="10245" width="25.5703125" style="38" customWidth="1"/>
    <col min="10246" max="10246" width="12.42578125" style="38" customWidth="1"/>
    <col min="10247" max="10247" width="12.5703125" style="38" customWidth="1"/>
    <col min="10248" max="10248" width="15.42578125" style="38" bestFit="1" customWidth="1"/>
    <col min="10249" max="10249" width="9.42578125" style="38" bestFit="1" customWidth="1"/>
    <col min="10250" max="10250" width="15.42578125" style="38" bestFit="1" customWidth="1"/>
    <col min="10251" max="10251" width="9.42578125" style="38" bestFit="1" customWidth="1"/>
    <col min="10252" max="10496" width="9.140625" style="38"/>
    <col min="10497" max="10497" width="47.7109375" style="38" customWidth="1"/>
    <col min="10498" max="10498" width="25.7109375" style="38" customWidth="1"/>
    <col min="10499" max="10500" width="17.7109375" style="38" bestFit="1" customWidth="1"/>
    <col min="10501" max="10501" width="25.5703125" style="38" customWidth="1"/>
    <col min="10502" max="10502" width="12.42578125" style="38" customWidth="1"/>
    <col min="10503" max="10503" width="12.5703125" style="38" customWidth="1"/>
    <col min="10504" max="10504" width="15.42578125" style="38" bestFit="1" customWidth="1"/>
    <col min="10505" max="10505" width="9.42578125" style="38" bestFit="1" customWidth="1"/>
    <col min="10506" max="10506" width="15.42578125" style="38" bestFit="1" customWidth="1"/>
    <col min="10507" max="10507" width="9.42578125" style="38" bestFit="1" customWidth="1"/>
    <col min="10508" max="10752" width="9.140625" style="38"/>
    <col min="10753" max="10753" width="47.7109375" style="38" customWidth="1"/>
    <col min="10754" max="10754" width="25.7109375" style="38" customWidth="1"/>
    <col min="10755" max="10756" width="17.7109375" style="38" bestFit="1" customWidth="1"/>
    <col min="10757" max="10757" width="25.5703125" style="38" customWidth="1"/>
    <col min="10758" max="10758" width="12.42578125" style="38" customWidth="1"/>
    <col min="10759" max="10759" width="12.5703125" style="38" customWidth="1"/>
    <col min="10760" max="10760" width="15.42578125" style="38" bestFit="1" customWidth="1"/>
    <col min="10761" max="10761" width="9.42578125" style="38" bestFit="1" customWidth="1"/>
    <col min="10762" max="10762" width="15.42578125" style="38" bestFit="1" customWidth="1"/>
    <col min="10763" max="10763" width="9.42578125" style="38" bestFit="1" customWidth="1"/>
    <col min="10764" max="11008" width="9.140625" style="38"/>
    <col min="11009" max="11009" width="47.7109375" style="38" customWidth="1"/>
    <col min="11010" max="11010" width="25.7109375" style="38" customWidth="1"/>
    <col min="11011" max="11012" width="17.7109375" style="38" bestFit="1" customWidth="1"/>
    <col min="11013" max="11013" width="25.5703125" style="38" customWidth="1"/>
    <col min="11014" max="11014" width="12.42578125" style="38" customWidth="1"/>
    <col min="11015" max="11015" width="12.5703125" style="38" customWidth="1"/>
    <col min="11016" max="11016" width="15.42578125" style="38" bestFit="1" customWidth="1"/>
    <col min="11017" max="11017" width="9.42578125" style="38" bestFit="1" customWidth="1"/>
    <col min="11018" max="11018" width="15.42578125" style="38" bestFit="1" customWidth="1"/>
    <col min="11019" max="11019" width="9.42578125" style="38" bestFit="1" customWidth="1"/>
    <col min="11020" max="11264" width="9.140625" style="38"/>
    <col min="11265" max="11265" width="47.7109375" style="38" customWidth="1"/>
    <col min="11266" max="11266" width="25.7109375" style="38" customWidth="1"/>
    <col min="11267" max="11268" width="17.7109375" style="38" bestFit="1" customWidth="1"/>
    <col min="11269" max="11269" width="25.5703125" style="38" customWidth="1"/>
    <col min="11270" max="11270" width="12.42578125" style="38" customWidth="1"/>
    <col min="11271" max="11271" width="12.5703125" style="38" customWidth="1"/>
    <col min="11272" max="11272" width="15.42578125" style="38" bestFit="1" customWidth="1"/>
    <col min="11273" max="11273" width="9.42578125" style="38" bestFit="1" customWidth="1"/>
    <col min="11274" max="11274" width="15.42578125" style="38" bestFit="1" customWidth="1"/>
    <col min="11275" max="11275" width="9.42578125" style="38" bestFit="1" customWidth="1"/>
    <col min="11276" max="11520" width="9.140625" style="38"/>
    <col min="11521" max="11521" width="47.7109375" style="38" customWidth="1"/>
    <col min="11522" max="11522" width="25.7109375" style="38" customWidth="1"/>
    <col min="11523" max="11524" width="17.7109375" style="38" bestFit="1" customWidth="1"/>
    <col min="11525" max="11525" width="25.5703125" style="38" customWidth="1"/>
    <col min="11526" max="11526" width="12.42578125" style="38" customWidth="1"/>
    <col min="11527" max="11527" width="12.5703125" style="38" customWidth="1"/>
    <col min="11528" max="11528" width="15.42578125" style="38" bestFit="1" customWidth="1"/>
    <col min="11529" max="11529" width="9.42578125" style="38" bestFit="1" customWidth="1"/>
    <col min="11530" max="11530" width="15.42578125" style="38" bestFit="1" customWidth="1"/>
    <col min="11531" max="11531" width="9.42578125" style="38" bestFit="1" customWidth="1"/>
    <col min="11532" max="11776" width="9.140625" style="38"/>
    <col min="11777" max="11777" width="47.7109375" style="38" customWidth="1"/>
    <col min="11778" max="11778" width="25.7109375" style="38" customWidth="1"/>
    <col min="11779" max="11780" width="17.7109375" style="38" bestFit="1" customWidth="1"/>
    <col min="11781" max="11781" width="25.5703125" style="38" customWidth="1"/>
    <col min="11782" max="11782" width="12.42578125" style="38" customWidth="1"/>
    <col min="11783" max="11783" width="12.5703125" style="38" customWidth="1"/>
    <col min="11784" max="11784" width="15.42578125" style="38" bestFit="1" customWidth="1"/>
    <col min="11785" max="11785" width="9.42578125" style="38" bestFit="1" customWidth="1"/>
    <col min="11786" max="11786" width="15.42578125" style="38" bestFit="1" customWidth="1"/>
    <col min="11787" max="11787" width="9.42578125" style="38" bestFit="1" customWidth="1"/>
    <col min="11788" max="12032" width="9.140625" style="38"/>
    <col min="12033" max="12033" width="47.7109375" style="38" customWidth="1"/>
    <col min="12034" max="12034" width="25.7109375" style="38" customWidth="1"/>
    <col min="12035" max="12036" width="17.7109375" style="38" bestFit="1" customWidth="1"/>
    <col min="12037" max="12037" width="25.5703125" style="38" customWidth="1"/>
    <col min="12038" max="12038" width="12.42578125" style="38" customWidth="1"/>
    <col min="12039" max="12039" width="12.5703125" style="38" customWidth="1"/>
    <col min="12040" max="12040" width="15.42578125" style="38" bestFit="1" customWidth="1"/>
    <col min="12041" max="12041" width="9.42578125" style="38" bestFit="1" customWidth="1"/>
    <col min="12042" max="12042" width="15.42578125" style="38" bestFit="1" customWidth="1"/>
    <col min="12043" max="12043" width="9.42578125" style="38" bestFit="1" customWidth="1"/>
    <col min="12044" max="12288" width="9.140625" style="38"/>
    <col min="12289" max="12289" width="47.7109375" style="38" customWidth="1"/>
    <col min="12290" max="12290" width="25.7109375" style="38" customWidth="1"/>
    <col min="12291" max="12292" width="17.7109375" style="38" bestFit="1" customWidth="1"/>
    <col min="12293" max="12293" width="25.5703125" style="38" customWidth="1"/>
    <col min="12294" max="12294" width="12.42578125" style="38" customWidth="1"/>
    <col min="12295" max="12295" width="12.5703125" style="38" customWidth="1"/>
    <col min="12296" max="12296" width="15.42578125" style="38" bestFit="1" customWidth="1"/>
    <col min="12297" max="12297" width="9.42578125" style="38" bestFit="1" customWidth="1"/>
    <col min="12298" max="12298" width="15.42578125" style="38" bestFit="1" customWidth="1"/>
    <col min="12299" max="12299" width="9.42578125" style="38" bestFit="1" customWidth="1"/>
    <col min="12300" max="12544" width="9.140625" style="38"/>
    <col min="12545" max="12545" width="47.7109375" style="38" customWidth="1"/>
    <col min="12546" max="12546" width="25.7109375" style="38" customWidth="1"/>
    <col min="12547" max="12548" width="17.7109375" style="38" bestFit="1" customWidth="1"/>
    <col min="12549" max="12549" width="25.5703125" style="38" customWidth="1"/>
    <col min="12550" max="12550" width="12.42578125" style="38" customWidth="1"/>
    <col min="12551" max="12551" width="12.5703125" style="38" customWidth="1"/>
    <col min="12552" max="12552" width="15.42578125" style="38" bestFit="1" customWidth="1"/>
    <col min="12553" max="12553" width="9.42578125" style="38" bestFit="1" customWidth="1"/>
    <col min="12554" max="12554" width="15.42578125" style="38" bestFit="1" customWidth="1"/>
    <col min="12555" max="12555" width="9.42578125" style="38" bestFit="1" customWidth="1"/>
    <col min="12556" max="12800" width="9.140625" style="38"/>
    <col min="12801" max="12801" width="47.7109375" style="38" customWidth="1"/>
    <col min="12802" max="12802" width="25.7109375" style="38" customWidth="1"/>
    <col min="12803" max="12804" width="17.7109375" style="38" bestFit="1" customWidth="1"/>
    <col min="12805" max="12805" width="25.5703125" style="38" customWidth="1"/>
    <col min="12806" max="12806" width="12.42578125" style="38" customWidth="1"/>
    <col min="12807" max="12807" width="12.5703125" style="38" customWidth="1"/>
    <col min="12808" max="12808" width="15.42578125" style="38" bestFit="1" customWidth="1"/>
    <col min="12809" max="12809" width="9.42578125" style="38" bestFit="1" customWidth="1"/>
    <col min="12810" max="12810" width="15.42578125" style="38" bestFit="1" customWidth="1"/>
    <col min="12811" max="12811" width="9.42578125" style="38" bestFit="1" customWidth="1"/>
    <col min="12812" max="13056" width="9.140625" style="38"/>
    <col min="13057" max="13057" width="47.7109375" style="38" customWidth="1"/>
    <col min="13058" max="13058" width="25.7109375" style="38" customWidth="1"/>
    <col min="13059" max="13060" width="17.7109375" style="38" bestFit="1" customWidth="1"/>
    <col min="13061" max="13061" width="25.5703125" style="38" customWidth="1"/>
    <col min="13062" max="13062" width="12.42578125" style="38" customWidth="1"/>
    <col min="13063" max="13063" width="12.5703125" style="38" customWidth="1"/>
    <col min="13064" max="13064" width="15.42578125" style="38" bestFit="1" customWidth="1"/>
    <col min="13065" max="13065" width="9.42578125" style="38" bestFit="1" customWidth="1"/>
    <col min="13066" max="13066" width="15.42578125" style="38" bestFit="1" customWidth="1"/>
    <col min="13067" max="13067" width="9.42578125" style="38" bestFit="1" customWidth="1"/>
    <col min="13068" max="13312" width="9.140625" style="38"/>
    <col min="13313" max="13313" width="47.7109375" style="38" customWidth="1"/>
    <col min="13314" max="13314" width="25.7109375" style="38" customWidth="1"/>
    <col min="13315" max="13316" width="17.7109375" style="38" bestFit="1" customWidth="1"/>
    <col min="13317" max="13317" width="25.5703125" style="38" customWidth="1"/>
    <col min="13318" max="13318" width="12.42578125" style="38" customWidth="1"/>
    <col min="13319" max="13319" width="12.5703125" style="38" customWidth="1"/>
    <col min="13320" max="13320" width="15.42578125" style="38" bestFit="1" customWidth="1"/>
    <col min="13321" max="13321" width="9.42578125" style="38" bestFit="1" customWidth="1"/>
    <col min="13322" max="13322" width="15.42578125" style="38" bestFit="1" customWidth="1"/>
    <col min="13323" max="13323" width="9.42578125" style="38" bestFit="1" customWidth="1"/>
    <col min="13324" max="13568" width="9.140625" style="38"/>
    <col min="13569" max="13569" width="47.7109375" style="38" customWidth="1"/>
    <col min="13570" max="13570" width="25.7109375" style="38" customWidth="1"/>
    <col min="13571" max="13572" width="17.7109375" style="38" bestFit="1" customWidth="1"/>
    <col min="13573" max="13573" width="25.5703125" style="38" customWidth="1"/>
    <col min="13574" max="13574" width="12.42578125" style="38" customWidth="1"/>
    <col min="13575" max="13575" width="12.5703125" style="38" customWidth="1"/>
    <col min="13576" max="13576" width="15.42578125" style="38" bestFit="1" customWidth="1"/>
    <col min="13577" max="13577" width="9.42578125" style="38" bestFit="1" customWidth="1"/>
    <col min="13578" max="13578" width="15.42578125" style="38" bestFit="1" customWidth="1"/>
    <col min="13579" max="13579" width="9.42578125" style="38" bestFit="1" customWidth="1"/>
    <col min="13580" max="13824" width="9.140625" style="38"/>
    <col min="13825" max="13825" width="47.7109375" style="38" customWidth="1"/>
    <col min="13826" max="13826" width="25.7109375" style="38" customWidth="1"/>
    <col min="13827" max="13828" width="17.7109375" style="38" bestFit="1" customWidth="1"/>
    <col min="13829" max="13829" width="25.5703125" style="38" customWidth="1"/>
    <col min="13830" max="13830" width="12.42578125" style="38" customWidth="1"/>
    <col min="13831" max="13831" width="12.5703125" style="38" customWidth="1"/>
    <col min="13832" max="13832" width="15.42578125" style="38" bestFit="1" customWidth="1"/>
    <col min="13833" max="13833" width="9.42578125" style="38" bestFit="1" customWidth="1"/>
    <col min="13834" max="13834" width="15.42578125" style="38" bestFit="1" customWidth="1"/>
    <col min="13835" max="13835" width="9.42578125" style="38" bestFit="1" customWidth="1"/>
    <col min="13836" max="14080" width="9.140625" style="38"/>
    <col min="14081" max="14081" width="47.7109375" style="38" customWidth="1"/>
    <col min="14082" max="14082" width="25.7109375" style="38" customWidth="1"/>
    <col min="14083" max="14084" width="17.7109375" style="38" bestFit="1" customWidth="1"/>
    <col min="14085" max="14085" width="25.5703125" style="38" customWidth="1"/>
    <col min="14086" max="14086" width="12.42578125" style="38" customWidth="1"/>
    <col min="14087" max="14087" width="12.5703125" style="38" customWidth="1"/>
    <col min="14088" max="14088" width="15.42578125" style="38" bestFit="1" customWidth="1"/>
    <col min="14089" max="14089" width="9.42578125" style="38" bestFit="1" customWidth="1"/>
    <col min="14090" max="14090" width="15.42578125" style="38" bestFit="1" customWidth="1"/>
    <col min="14091" max="14091" width="9.42578125" style="38" bestFit="1" customWidth="1"/>
    <col min="14092" max="14336" width="9.140625" style="38"/>
    <col min="14337" max="14337" width="47.7109375" style="38" customWidth="1"/>
    <col min="14338" max="14338" width="25.7109375" style="38" customWidth="1"/>
    <col min="14339" max="14340" width="17.7109375" style="38" bestFit="1" customWidth="1"/>
    <col min="14341" max="14341" width="25.5703125" style="38" customWidth="1"/>
    <col min="14342" max="14342" width="12.42578125" style="38" customWidth="1"/>
    <col min="14343" max="14343" width="12.5703125" style="38" customWidth="1"/>
    <col min="14344" max="14344" width="15.42578125" style="38" bestFit="1" customWidth="1"/>
    <col min="14345" max="14345" width="9.42578125" style="38" bestFit="1" customWidth="1"/>
    <col min="14346" max="14346" width="15.42578125" style="38" bestFit="1" customWidth="1"/>
    <col min="14347" max="14347" width="9.42578125" style="38" bestFit="1" customWidth="1"/>
    <col min="14348" max="14592" width="9.140625" style="38"/>
    <col min="14593" max="14593" width="47.7109375" style="38" customWidth="1"/>
    <col min="14594" max="14594" width="25.7109375" style="38" customWidth="1"/>
    <col min="14595" max="14596" width="17.7109375" style="38" bestFit="1" customWidth="1"/>
    <col min="14597" max="14597" width="25.5703125" style="38" customWidth="1"/>
    <col min="14598" max="14598" width="12.42578125" style="38" customWidth="1"/>
    <col min="14599" max="14599" width="12.5703125" style="38" customWidth="1"/>
    <col min="14600" max="14600" width="15.42578125" style="38" bestFit="1" customWidth="1"/>
    <col min="14601" max="14601" width="9.42578125" style="38" bestFit="1" customWidth="1"/>
    <col min="14602" max="14602" width="15.42578125" style="38" bestFit="1" customWidth="1"/>
    <col min="14603" max="14603" width="9.42578125" style="38" bestFit="1" customWidth="1"/>
    <col min="14604" max="14848" width="9.140625" style="38"/>
    <col min="14849" max="14849" width="47.7109375" style="38" customWidth="1"/>
    <col min="14850" max="14850" width="25.7109375" style="38" customWidth="1"/>
    <col min="14851" max="14852" width="17.7109375" style="38" bestFit="1" customWidth="1"/>
    <col min="14853" max="14853" width="25.5703125" style="38" customWidth="1"/>
    <col min="14854" max="14854" width="12.42578125" style="38" customWidth="1"/>
    <col min="14855" max="14855" width="12.5703125" style="38" customWidth="1"/>
    <col min="14856" max="14856" width="15.42578125" style="38" bestFit="1" customWidth="1"/>
    <col min="14857" max="14857" width="9.42578125" style="38" bestFit="1" customWidth="1"/>
    <col min="14858" max="14858" width="15.42578125" style="38" bestFit="1" customWidth="1"/>
    <col min="14859" max="14859" width="9.42578125" style="38" bestFit="1" customWidth="1"/>
    <col min="14860" max="15104" width="9.140625" style="38"/>
    <col min="15105" max="15105" width="47.7109375" style="38" customWidth="1"/>
    <col min="15106" max="15106" width="25.7109375" style="38" customWidth="1"/>
    <col min="15107" max="15108" width="17.7109375" style="38" bestFit="1" customWidth="1"/>
    <col min="15109" max="15109" width="25.5703125" style="38" customWidth="1"/>
    <col min="15110" max="15110" width="12.42578125" style="38" customWidth="1"/>
    <col min="15111" max="15111" width="12.5703125" style="38" customWidth="1"/>
    <col min="15112" max="15112" width="15.42578125" style="38" bestFit="1" customWidth="1"/>
    <col min="15113" max="15113" width="9.42578125" style="38" bestFit="1" customWidth="1"/>
    <col min="15114" max="15114" width="15.42578125" style="38" bestFit="1" customWidth="1"/>
    <col min="15115" max="15115" width="9.42578125" style="38" bestFit="1" customWidth="1"/>
    <col min="15116" max="15360" width="9.140625" style="38"/>
    <col min="15361" max="15361" width="47.7109375" style="38" customWidth="1"/>
    <col min="15362" max="15362" width="25.7109375" style="38" customWidth="1"/>
    <col min="15363" max="15364" width="17.7109375" style="38" bestFit="1" customWidth="1"/>
    <col min="15365" max="15365" width="25.5703125" style="38" customWidth="1"/>
    <col min="15366" max="15366" width="12.42578125" style="38" customWidth="1"/>
    <col min="15367" max="15367" width="12.5703125" style="38" customWidth="1"/>
    <col min="15368" max="15368" width="15.42578125" style="38" bestFit="1" customWidth="1"/>
    <col min="15369" max="15369" width="9.42578125" style="38" bestFit="1" customWidth="1"/>
    <col min="15370" max="15370" width="15.42578125" style="38" bestFit="1" customWidth="1"/>
    <col min="15371" max="15371" width="9.42578125" style="38" bestFit="1" customWidth="1"/>
    <col min="15372" max="15616" width="9.140625" style="38"/>
    <col min="15617" max="15617" width="47.7109375" style="38" customWidth="1"/>
    <col min="15618" max="15618" width="25.7109375" style="38" customWidth="1"/>
    <col min="15619" max="15620" width="17.7109375" style="38" bestFit="1" customWidth="1"/>
    <col min="15621" max="15621" width="25.5703125" style="38" customWidth="1"/>
    <col min="15622" max="15622" width="12.42578125" style="38" customWidth="1"/>
    <col min="15623" max="15623" width="12.5703125" style="38" customWidth="1"/>
    <col min="15624" max="15624" width="15.42578125" style="38" bestFit="1" customWidth="1"/>
    <col min="15625" max="15625" width="9.42578125" style="38" bestFit="1" customWidth="1"/>
    <col min="15626" max="15626" width="15.42578125" style="38" bestFit="1" customWidth="1"/>
    <col min="15627" max="15627" width="9.42578125" style="38" bestFit="1" customWidth="1"/>
    <col min="15628" max="15872" width="9.140625" style="38"/>
    <col min="15873" max="15873" width="47.7109375" style="38" customWidth="1"/>
    <col min="15874" max="15874" width="25.7109375" style="38" customWidth="1"/>
    <col min="15875" max="15876" width="17.7109375" style="38" bestFit="1" customWidth="1"/>
    <col min="15877" max="15877" width="25.5703125" style="38" customWidth="1"/>
    <col min="15878" max="15878" width="12.42578125" style="38" customWidth="1"/>
    <col min="15879" max="15879" width="12.5703125" style="38" customWidth="1"/>
    <col min="15880" max="15880" width="15.42578125" style="38" bestFit="1" customWidth="1"/>
    <col min="15881" max="15881" width="9.42578125" style="38" bestFit="1" customWidth="1"/>
    <col min="15882" max="15882" width="15.42578125" style="38" bestFit="1" customWidth="1"/>
    <col min="15883" max="15883" width="9.42578125" style="38" bestFit="1" customWidth="1"/>
    <col min="15884" max="16128" width="9.140625" style="38"/>
    <col min="16129" max="16129" width="47.7109375" style="38" customWidth="1"/>
    <col min="16130" max="16130" width="25.7109375" style="38" customWidth="1"/>
    <col min="16131" max="16132" width="17.7109375" style="38" bestFit="1" customWidth="1"/>
    <col min="16133" max="16133" width="25.5703125" style="38" customWidth="1"/>
    <col min="16134" max="16134" width="12.42578125" style="38" customWidth="1"/>
    <col min="16135" max="16135" width="12.5703125" style="38" customWidth="1"/>
    <col min="16136" max="16136" width="15.42578125" style="38" bestFit="1" customWidth="1"/>
    <col min="16137" max="16137" width="9.42578125" style="38" bestFit="1" customWidth="1"/>
    <col min="16138" max="16138" width="15.42578125" style="38" bestFit="1" customWidth="1"/>
    <col min="16139" max="16139" width="9.42578125" style="38" bestFit="1" customWidth="1"/>
    <col min="16140" max="16384" width="9.140625" style="38"/>
  </cols>
  <sheetData>
    <row r="1" spans="1:15" ht="18" hidden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</row>
    <row r="2" spans="1:15" ht="15.75" hidden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</row>
    <row r="3" spans="1:15" ht="18" hidden="1" x14ac:dyDescent="0.2">
      <c r="A3" s="37"/>
      <c r="B3" s="37"/>
      <c r="C3" s="37"/>
      <c r="D3" s="37"/>
      <c r="E3" s="37"/>
      <c r="F3" s="37"/>
      <c r="G3" s="37"/>
      <c r="H3" s="39"/>
      <c r="I3" s="39"/>
      <c r="J3" s="39"/>
    </row>
    <row r="4" spans="1:15" ht="15.75" x14ac:dyDescent="0.2">
      <c r="A4" s="40"/>
      <c r="B4" s="40"/>
      <c r="C4" s="40"/>
      <c r="D4" s="40"/>
      <c r="E4" s="40"/>
      <c r="F4" s="40"/>
      <c r="G4" s="40"/>
      <c r="H4" s="40"/>
      <c r="I4" s="40"/>
      <c r="J4" s="40"/>
    </row>
    <row r="5" spans="1:15" ht="18" x14ac:dyDescent="0.2">
      <c r="A5" s="41"/>
      <c r="B5" s="41"/>
      <c r="C5" s="41"/>
      <c r="D5" s="41"/>
      <c r="E5" s="41"/>
      <c r="F5" s="41"/>
      <c r="G5" s="41"/>
      <c r="H5" s="42"/>
      <c r="I5" s="42"/>
      <c r="J5" s="42"/>
    </row>
    <row r="6" spans="1:15" ht="15.75" x14ac:dyDescent="0.2">
      <c r="A6" s="139" t="s">
        <v>22</v>
      </c>
      <c r="B6" s="139"/>
      <c r="C6" s="139"/>
      <c r="D6" s="139"/>
      <c r="E6" s="139"/>
      <c r="F6" s="139"/>
      <c r="G6" s="139"/>
      <c r="H6" s="40"/>
      <c r="I6" s="40"/>
      <c r="J6" s="40"/>
    </row>
    <row r="7" spans="1:15" ht="18" x14ac:dyDescent="0.2">
      <c r="A7" s="41"/>
      <c r="B7" s="41"/>
      <c r="C7" s="41"/>
      <c r="D7" s="41"/>
      <c r="E7" s="41"/>
      <c r="F7" s="41"/>
      <c r="G7" s="41"/>
      <c r="H7" s="42"/>
      <c r="I7" s="42"/>
      <c r="J7" s="42"/>
    </row>
    <row r="8" spans="1:15" s="45" customFormat="1" ht="42.75" x14ac:dyDescent="0.25">
      <c r="A8" s="43" t="s">
        <v>4</v>
      </c>
      <c r="B8" s="44" t="str">
        <f t="shared" ref="B8:G8" si="0">UPPER(B12)</f>
        <v>OSTVARENJE/IZVRŠENJE 
01.2023. - 12.2023.</v>
      </c>
      <c r="C8" s="44" t="str">
        <f t="shared" si="0"/>
        <v>IZVORNI PLAN ILI REBALANS 
2024.</v>
      </c>
      <c r="D8" s="44" t="str">
        <f t="shared" si="0"/>
        <v>TEKUĆI PLAN 
2024.</v>
      </c>
      <c r="E8" s="44" t="str">
        <f t="shared" si="0"/>
        <v>OSTVARENJE/IZVRŠENJE 
01.2024. - 12.2024.</v>
      </c>
      <c r="F8" s="44" t="str">
        <f t="shared" si="0"/>
        <v>INDEKS
(5)/(2)</v>
      </c>
      <c r="G8" s="44" t="str">
        <f t="shared" si="0"/>
        <v>INDEKS
(5)/(4)</v>
      </c>
    </row>
    <row r="9" spans="1:15" s="48" customFormat="1" ht="15" x14ac:dyDescent="0.25">
      <c r="A9" s="46">
        <v>1</v>
      </c>
      <c r="B9" s="47">
        <v>2</v>
      </c>
      <c r="C9" s="47">
        <v>3</v>
      </c>
      <c r="D9" s="47">
        <v>4.3333333333333304</v>
      </c>
      <c r="E9" s="47">
        <v>5.0833333333333304</v>
      </c>
      <c r="F9" s="47">
        <v>6</v>
      </c>
      <c r="G9" s="47">
        <v>7</v>
      </c>
      <c r="H9" s="1"/>
      <c r="I9" s="1"/>
      <c r="J9" s="1"/>
      <c r="K9" s="1"/>
    </row>
    <row r="10" spans="1:15" ht="15" hidden="1" x14ac:dyDescent="0.25">
      <c r="A10"/>
      <c r="B10"/>
      <c r="C10"/>
      <c r="D10"/>
      <c r="E10"/>
      <c r="F10"/>
      <c r="G10"/>
      <c r="H10" s="49"/>
      <c r="I10" s="49"/>
      <c r="J10" s="49"/>
      <c r="K10" s="49"/>
      <c r="L10" s="50"/>
      <c r="M10" s="50"/>
      <c r="N10" s="50"/>
    </row>
    <row r="11" spans="1:15" ht="15" hidden="1" x14ac:dyDescent="0.25">
      <c r="A11" s="49"/>
      <c r="B11" s="49"/>
      <c r="C11" s="49"/>
      <c r="D11" s="49"/>
      <c r="E11" s="49"/>
      <c r="F11" s="49"/>
      <c r="G11" s="49"/>
      <c r="H11" s="50"/>
      <c r="I11" s="50"/>
      <c r="J11" s="50"/>
      <c r="K11" s="50"/>
      <c r="L11" s="50"/>
      <c r="M11" s="50"/>
      <c r="N11" s="50"/>
      <c r="O11" s="50"/>
    </row>
    <row r="12" spans="1:15" ht="38.25" hidden="1" x14ac:dyDescent="0.2">
      <c r="A12" s="51" t="s">
        <v>23</v>
      </c>
      <c r="B12" s="52" t="s">
        <v>24</v>
      </c>
      <c r="C12" s="52" t="s">
        <v>25</v>
      </c>
      <c r="D12" s="52" t="s">
        <v>26</v>
      </c>
      <c r="E12" s="52" t="s">
        <v>27</v>
      </c>
      <c r="F12" s="52" t="s">
        <v>28</v>
      </c>
      <c r="G12" s="52" t="s">
        <v>29</v>
      </c>
      <c r="H12" s="53"/>
      <c r="I12" s="54"/>
      <c r="J12" s="54"/>
      <c r="K12" s="54"/>
      <c r="L12" s="54"/>
      <c r="M12" s="54"/>
      <c r="N12" s="54"/>
      <c r="O12" s="50"/>
    </row>
    <row r="13" spans="1:15" hidden="1" x14ac:dyDescent="0.2">
      <c r="A13" s="51" t="s">
        <v>30</v>
      </c>
      <c r="B13" s="55" t="s">
        <v>31</v>
      </c>
      <c r="C13" s="55" t="s">
        <v>31</v>
      </c>
      <c r="D13" s="55" t="s">
        <v>31</v>
      </c>
      <c r="E13" s="55" t="s">
        <v>31</v>
      </c>
      <c r="F13" s="55" t="s">
        <v>23</v>
      </c>
      <c r="G13" s="55" t="s">
        <v>23</v>
      </c>
      <c r="H13" s="53"/>
      <c r="I13" s="54"/>
      <c r="J13" s="54"/>
      <c r="K13" s="54"/>
      <c r="L13" s="54"/>
      <c r="M13" s="54"/>
      <c r="N13" s="54"/>
      <c r="O13" s="50"/>
    </row>
    <row r="14" spans="1:15" x14ac:dyDescent="0.2">
      <c r="A14" s="56" t="s">
        <v>32</v>
      </c>
      <c r="B14" s="57">
        <v>1593464.49</v>
      </c>
      <c r="C14" s="58">
        <v>32233650</v>
      </c>
      <c r="D14" s="58">
        <v>31919650</v>
      </c>
      <c r="E14" s="57">
        <v>31147482.789999999</v>
      </c>
      <c r="F14" s="57">
        <v>1954.7020335545701</v>
      </c>
      <c r="G14" s="57">
        <v>97.580903268049596</v>
      </c>
      <c r="H14" s="59"/>
      <c r="I14" s="60"/>
      <c r="J14" s="60"/>
      <c r="K14" s="60"/>
      <c r="L14" s="60"/>
      <c r="M14" s="60"/>
      <c r="N14" s="60"/>
      <c r="O14" s="61"/>
    </row>
    <row r="15" spans="1:15" x14ac:dyDescent="0.2">
      <c r="A15" s="62" t="s">
        <v>33</v>
      </c>
      <c r="B15" s="57">
        <v>1591370.47</v>
      </c>
      <c r="C15" s="58">
        <v>32232000</v>
      </c>
      <c r="D15" s="58">
        <v>31918000</v>
      </c>
      <c r="E15" s="57">
        <v>31146020.52</v>
      </c>
      <c r="F15" s="57">
        <v>1957.18225938929</v>
      </c>
      <c r="G15" s="57">
        <v>97.581366376339403</v>
      </c>
      <c r="H15" s="59"/>
      <c r="I15" s="60"/>
      <c r="J15" s="60"/>
      <c r="K15" s="60"/>
      <c r="L15" s="60"/>
      <c r="M15" s="60"/>
      <c r="N15" s="60"/>
      <c r="O15" s="61"/>
    </row>
    <row r="16" spans="1:15" x14ac:dyDescent="0.2">
      <c r="A16" s="63" t="s">
        <v>34</v>
      </c>
      <c r="B16" s="64">
        <v>1591370.47</v>
      </c>
      <c r="C16" s="65">
        <v>32232000</v>
      </c>
      <c r="D16" s="65">
        <v>31918000</v>
      </c>
      <c r="E16" s="64">
        <v>31146020.52</v>
      </c>
      <c r="F16" s="64">
        <v>1957.18225938929</v>
      </c>
      <c r="G16" s="64">
        <v>97.581366376339403</v>
      </c>
      <c r="H16" s="53"/>
      <c r="I16" s="54"/>
      <c r="J16" s="54"/>
      <c r="K16" s="54"/>
      <c r="L16" s="54"/>
      <c r="M16" s="54"/>
      <c r="N16" s="54"/>
      <c r="O16" s="50"/>
    </row>
    <row r="17" spans="1:15" x14ac:dyDescent="0.2">
      <c r="A17" s="62" t="s">
        <v>35</v>
      </c>
      <c r="B17" s="57">
        <v>2094.02</v>
      </c>
      <c r="C17" s="58">
        <v>1650</v>
      </c>
      <c r="D17" s="58">
        <v>1650</v>
      </c>
      <c r="E17" s="57">
        <v>1462.27</v>
      </c>
      <c r="F17" s="57">
        <v>69.830756153236393</v>
      </c>
      <c r="G17" s="57">
        <v>88.622424242424202</v>
      </c>
      <c r="H17" s="59"/>
      <c r="I17" s="60"/>
      <c r="J17" s="60"/>
      <c r="K17" s="60"/>
      <c r="L17" s="60"/>
      <c r="M17" s="60"/>
      <c r="N17" s="60"/>
      <c r="O17" s="61"/>
    </row>
    <row r="18" spans="1:15" x14ac:dyDescent="0.2">
      <c r="A18" s="63" t="s">
        <v>36</v>
      </c>
      <c r="B18" s="64">
        <v>2094.02</v>
      </c>
      <c r="C18" s="65">
        <v>1650</v>
      </c>
      <c r="D18" s="65">
        <v>1650</v>
      </c>
      <c r="E18" s="64">
        <v>1462.27</v>
      </c>
      <c r="F18" s="64">
        <v>69.830756153236393</v>
      </c>
      <c r="G18" s="64">
        <v>88.622424242424202</v>
      </c>
      <c r="H18" s="53"/>
      <c r="I18" s="54"/>
      <c r="J18" s="54"/>
      <c r="K18" s="54"/>
      <c r="L18" s="54"/>
      <c r="M18" s="54"/>
      <c r="N18" s="54"/>
      <c r="O18" s="50"/>
    </row>
    <row r="19" spans="1:15" x14ac:dyDescent="0.2">
      <c r="A19" s="56" t="s">
        <v>37</v>
      </c>
      <c r="B19" s="57">
        <v>1593464.49</v>
      </c>
      <c r="C19" s="58">
        <v>32233650</v>
      </c>
      <c r="D19" s="58">
        <v>31919650</v>
      </c>
      <c r="E19" s="57">
        <v>31147482.789999999</v>
      </c>
      <c r="F19" s="57">
        <v>1954.7020335545701</v>
      </c>
      <c r="G19" s="57">
        <v>97.580903268049596</v>
      </c>
      <c r="H19" s="59"/>
      <c r="I19" s="60"/>
      <c r="J19" s="60"/>
      <c r="K19" s="60"/>
      <c r="L19" s="60"/>
      <c r="M19" s="60"/>
      <c r="N19" s="60"/>
      <c r="O19" s="61"/>
    </row>
    <row r="20" spans="1:15" x14ac:dyDescent="0.2">
      <c r="A20" s="62" t="s">
        <v>33</v>
      </c>
      <c r="B20" s="57">
        <v>1591370.47</v>
      </c>
      <c r="C20" s="58">
        <v>32232000</v>
      </c>
      <c r="D20" s="58">
        <v>31918000</v>
      </c>
      <c r="E20" s="57">
        <v>31146020.52</v>
      </c>
      <c r="F20" s="57">
        <v>1957.18225938929</v>
      </c>
      <c r="G20" s="57">
        <v>97.581366376339403</v>
      </c>
      <c r="H20" s="59"/>
      <c r="I20" s="60"/>
      <c r="J20" s="60"/>
      <c r="K20" s="60"/>
      <c r="L20" s="60"/>
      <c r="M20" s="60"/>
      <c r="N20" s="60"/>
      <c r="O20" s="61"/>
    </row>
    <row r="21" spans="1:15" x14ac:dyDescent="0.2">
      <c r="A21" s="63" t="s">
        <v>34</v>
      </c>
      <c r="B21" s="64">
        <v>1591370.47</v>
      </c>
      <c r="C21" s="65">
        <v>32232000</v>
      </c>
      <c r="D21" s="65">
        <v>31918000</v>
      </c>
      <c r="E21" s="64">
        <v>31146020.52</v>
      </c>
      <c r="F21" s="64">
        <v>1957.18225938929</v>
      </c>
      <c r="G21" s="64">
        <v>97.581366376339403</v>
      </c>
      <c r="H21" s="53"/>
      <c r="I21" s="54"/>
      <c r="J21" s="54"/>
      <c r="K21" s="54"/>
      <c r="L21" s="54"/>
      <c r="M21" s="54"/>
      <c r="N21" s="54"/>
      <c r="O21" s="50"/>
    </row>
    <row r="22" spans="1:15" x14ac:dyDescent="0.2">
      <c r="A22" s="62" t="s">
        <v>35</v>
      </c>
      <c r="B22" s="57">
        <v>2094.02</v>
      </c>
      <c r="C22" s="58">
        <v>1650</v>
      </c>
      <c r="D22" s="58">
        <v>1650</v>
      </c>
      <c r="E22" s="57">
        <v>1462.27</v>
      </c>
      <c r="F22" s="57">
        <v>69.830756153236393</v>
      </c>
      <c r="G22" s="57">
        <v>88.622424242424202</v>
      </c>
      <c r="H22" s="59"/>
      <c r="I22" s="60"/>
      <c r="J22" s="60"/>
      <c r="K22" s="60"/>
      <c r="L22" s="60"/>
      <c r="M22" s="60"/>
      <c r="N22" s="60"/>
      <c r="O22" s="61"/>
    </row>
    <row r="23" spans="1:15" x14ac:dyDescent="0.2">
      <c r="A23" s="63" t="s">
        <v>36</v>
      </c>
      <c r="B23" s="64">
        <v>2094.02</v>
      </c>
      <c r="C23" s="65">
        <v>1650</v>
      </c>
      <c r="D23" s="65">
        <v>1650</v>
      </c>
      <c r="E23" s="64">
        <v>1462.27</v>
      </c>
      <c r="F23" s="64">
        <v>69.830756153236393</v>
      </c>
      <c r="G23" s="64">
        <v>88.622424242424202</v>
      </c>
      <c r="H23" s="53"/>
      <c r="I23" s="54"/>
      <c r="J23" s="54"/>
      <c r="K23" s="54"/>
      <c r="L23" s="54"/>
      <c r="M23" s="54"/>
      <c r="N23" s="54"/>
      <c r="O23" s="50"/>
    </row>
  </sheetData>
  <mergeCells count="2">
    <mergeCell ref="A2:J2"/>
    <mergeCell ref="A6:G6"/>
  </mergeCells>
  <pageMargins left="0.25" right="0.25" top="0.75" bottom="0.75" header="0.3" footer="0.3"/>
  <pageSetup paperSize="9" scale="89" fitToHeight="0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opLeftCell="A4" workbookViewId="0">
      <selection activeCell="A4" sqref="A4:H18"/>
    </sheetView>
  </sheetViews>
  <sheetFormatPr defaultColWidth="9.140625" defaultRowHeight="12.75" x14ac:dyDescent="0.2"/>
  <cols>
    <col min="1" max="1" width="12.42578125" style="38" customWidth="1"/>
    <col min="2" max="2" width="40.28515625" style="66" customWidth="1"/>
    <col min="3" max="3" width="26" style="67" customWidth="1"/>
    <col min="4" max="5" width="17.7109375" style="68" bestFit="1" customWidth="1"/>
    <col min="6" max="6" width="25.5703125" style="67" customWidth="1"/>
    <col min="7" max="7" width="12.7109375" style="67" customWidth="1"/>
    <col min="8" max="8" width="14.28515625" style="67" customWidth="1"/>
    <col min="9" max="9" width="15.42578125" style="38" bestFit="1" customWidth="1"/>
    <col min="10" max="10" width="9.42578125" style="38" bestFit="1" customWidth="1"/>
    <col min="11" max="11" width="15.42578125" style="38" bestFit="1" customWidth="1"/>
    <col min="12" max="12" width="9.42578125" style="38" bestFit="1" customWidth="1"/>
    <col min="13" max="256" width="9.140625" style="38"/>
    <col min="257" max="257" width="12.42578125" style="38" customWidth="1"/>
    <col min="258" max="258" width="40.28515625" style="38" customWidth="1"/>
    <col min="259" max="259" width="26" style="38" customWidth="1"/>
    <col min="260" max="261" width="17.7109375" style="38" bestFit="1" customWidth="1"/>
    <col min="262" max="262" width="25.5703125" style="38" customWidth="1"/>
    <col min="263" max="263" width="12.7109375" style="38" customWidth="1"/>
    <col min="264" max="264" width="14.28515625" style="38" customWidth="1"/>
    <col min="265" max="265" width="15.42578125" style="38" bestFit="1" customWidth="1"/>
    <col min="266" max="266" width="9.42578125" style="38" bestFit="1" customWidth="1"/>
    <col min="267" max="267" width="15.42578125" style="38" bestFit="1" customWidth="1"/>
    <col min="268" max="268" width="9.42578125" style="38" bestFit="1" customWidth="1"/>
    <col min="269" max="512" width="9.140625" style="38"/>
    <col min="513" max="513" width="12.42578125" style="38" customWidth="1"/>
    <col min="514" max="514" width="40.28515625" style="38" customWidth="1"/>
    <col min="515" max="515" width="26" style="38" customWidth="1"/>
    <col min="516" max="517" width="17.7109375" style="38" bestFit="1" customWidth="1"/>
    <col min="518" max="518" width="25.5703125" style="38" customWidth="1"/>
    <col min="519" max="519" width="12.7109375" style="38" customWidth="1"/>
    <col min="520" max="520" width="14.28515625" style="38" customWidth="1"/>
    <col min="521" max="521" width="15.42578125" style="38" bestFit="1" customWidth="1"/>
    <col min="522" max="522" width="9.42578125" style="38" bestFit="1" customWidth="1"/>
    <col min="523" max="523" width="15.42578125" style="38" bestFit="1" customWidth="1"/>
    <col min="524" max="524" width="9.42578125" style="38" bestFit="1" customWidth="1"/>
    <col min="525" max="768" width="9.140625" style="38"/>
    <col min="769" max="769" width="12.42578125" style="38" customWidth="1"/>
    <col min="770" max="770" width="40.28515625" style="38" customWidth="1"/>
    <col min="771" max="771" width="26" style="38" customWidth="1"/>
    <col min="772" max="773" width="17.7109375" style="38" bestFit="1" customWidth="1"/>
    <col min="774" max="774" width="25.5703125" style="38" customWidth="1"/>
    <col min="775" max="775" width="12.7109375" style="38" customWidth="1"/>
    <col min="776" max="776" width="14.28515625" style="38" customWidth="1"/>
    <col min="777" max="777" width="15.42578125" style="38" bestFit="1" customWidth="1"/>
    <col min="778" max="778" width="9.42578125" style="38" bestFit="1" customWidth="1"/>
    <col min="779" max="779" width="15.42578125" style="38" bestFit="1" customWidth="1"/>
    <col min="780" max="780" width="9.42578125" style="38" bestFit="1" customWidth="1"/>
    <col min="781" max="1024" width="9.140625" style="38"/>
    <col min="1025" max="1025" width="12.42578125" style="38" customWidth="1"/>
    <col min="1026" max="1026" width="40.28515625" style="38" customWidth="1"/>
    <col min="1027" max="1027" width="26" style="38" customWidth="1"/>
    <col min="1028" max="1029" width="17.7109375" style="38" bestFit="1" customWidth="1"/>
    <col min="1030" max="1030" width="25.5703125" style="38" customWidth="1"/>
    <col min="1031" max="1031" width="12.7109375" style="38" customWidth="1"/>
    <col min="1032" max="1032" width="14.28515625" style="38" customWidth="1"/>
    <col min="1033" max="1033" width="15.42578125" style="38" bestFit="1" customWidth="1"/>
    <col min="1034" max="1034" width="9.42578125" style="38" bestFit="1" customWidth="1"/>
    <col min="1035" max="1035" width="15.42578125" style="38" bestFit="1" customWidth="1"/>
    <col min="1036" max="1036" width="9.42578125" style="38" bestFit="1" customWidth="1"/>
    <col min="1037" max="1280" width="9.140625" style="38"/>
    <col min="1281" max="1281" width="12.42578125" style="38" customWidth="1"/>
    <col min="1282" max="1282" width="40.28515625" style="38" customWidth="1"/>
    <col min="1283" max="1283" width="26" style="38" customWidth="1"/>
    <col min="1284" max="1285" width="17.7109375" style="38" bestFit="1" customWidth="1"/>
    <col min="1286" max="1286" width="25.5703125" style="38" customWidth="1"/>
    <col min="1287" max="1287" width="12.7109375" style="38" customWidth="1"/>
    <col min="1288" max="1288" width="14.28515625" style="38" customWidth="1"/>
    <col min="1289" max="1289" width="15.42578125" style="38" bestFit="1" customWidth="1"/>
    <col min="1290" max="1290" width="9.42578125" style="38" bestFit="1" customWidth="1"/>
    <col min="1291" max="1291" width="15.42578125" style="38" bestFit="1" customWidth="1"/>
    <col min="1292" max="1292" width="9.42578125" style="38" bestFit="1" customWidth="1"/>
    <col min="1293" max="1536" width="9.140625" style="38"/>
    <col min="1537" max="1537" width="12.42578125" style="38" customWidth="1"/>
    <col min="1538" max="1538" width="40.28515625" style="38" customWidth="1"/>
    <col min="1539" max="1539" width="26" style="38" customWidth="1"/>
    <col min="1540" max="1541" width="17.7109375" style="38" bestFit="1" customWidth="1"/>
    <col min="1542" max="1542" width="25.5703125" style="38" customWidth="1"/>
    <col min="1543" max="1543" width="12.7109375" style="38" customWidth="1"/>
    <col min="1544" max="1544" width="14.28515625" style="38" customWidth="1"/>
    <col min="1545" max="1545" width="15.42578125" style="38" bestFit="1" customWidth="1"/>
    <col min="1546" max="1546" width="9.42578125" style="38" bestFit="1" customWidth="1"/>
    <col min="1547" max="1547" width="15.42578125" style="38" bestFit="1" customWidth="1"/>
    <col min="1548" max="1548" width="9.42578125" style="38" bestFit="1" customWidth="1"/>
    <col min="1549" max="1792" width="9.140625" style="38"/>
    <col min="1793" max="1793" width="12.42578125" style="38" customWidth="1"/>
    <col min="1794" max="1794" width="40.28515625" style="38" customWidth="1"/>
    <col min="1795" max="1795" width="26" style="38" customWidth="1"/>
    <col min="1796" max="1797" width="17.7109375" style="38" bestFit="1" customWidth="1"/>
    <col min="1798" max="1798" width="25.5703125" style="38" customWidth="1"/>
    <col min="1799" max="1799" width="12.7109375" style="38" customWidth="1"/>
    <col min="1800" max="1800" width="14.28515625" style="38" customWidth="1"/>
    <col min="1801" max="1801" width="15.42578125" style="38" bestFit="1" customWidth="1"/>
    <col min="1802" max="1802" width="9.42578125" style="38" bestFit="1" customWidth="1"/>
    <col min="1803" max="1803" width="15.42578125" style="38" bestFit="1" customWidth="1"/>
    <col min="1804" max="1804" width="9.42578125" style="38" bestFit="1" customWidth="1"/>
    <col min="1805" max="2048" width="9.140625" style="38"/>
    <col min="2049" max="2049" width="12.42578125" style="38" customWidth="1"/>
    <col min="2050" max="2050" width="40.28515625" style="38" customWidth="1"/>
    <col min="2051" max="2051" width="26" style="38" customWidth="1"/>
    <col min="2052" max="2053" width="17.7109375" style="38" bestFit="1" customWidth="1"/>
    <col min="2054" max="2054" width="25.5703125" style="38" customWidth="1"/>
    <col min="2055" max="2055" width="12.7109375" style="38" customWidth="1"/>
    <col min="2056" max="2056" width="14.28515625" style="38" customWidth="1"/>
    <col min="2057" max="2057" width="15.42578125" style="38" bestFit="1" customWidth="1"/>
    <col min="2058" max="2058" width="9.42578125" style="38" bestFit="1" customWidth="1"/>
    <col min="2059" max="2059" width="15.42578125" style="38" bestFit="1" customWidth="1"/>
    <col min="2060" max="2060" width="9.42578125" style="38" bestFit="1" customWidth="1"/>
    <col min="2061" max="2304" width="9.140625" style="38"/>
    <col min="2305" max="2305" width="12.42578125" style="38" customWidth="1"/>
    <col min="2306" max="2306" width="40.28515625" style="38" customWidth="1"/>
    <col min="2307" max="2307" width="26" style="38" customWidth="1"/>
    <col min="2308" max="2309" width="17.7109375" style="38" bestFit="1" customWidth="1"/>
    <col min="2310" max="2310" width="25.5703125" style="38" customWidth="1"/>
    <col min="2311" max="2311" width="12.7109375" style="38" customWidth="1"/>
    <col min="2312" max="2312" width="14.28515625" style="38" customWidth="1"/>
    <col min="2313" max="2313" width="15.42578125" style="38" bestFit="1" customWidth="1"/>
    <col min="2314" max="2314" width="9.42578125" style="38" bestFit="1" customWidth="1"/>
    <col min="2315" max="2315" width="15.42578125" style="38" bestFit="1" customWidth="1"/>
    <col min="2316" max="2316" width="9.42578125" style="38" bestFit="1" customWidth="1"/>
    <col min="2317" max="2560" width="9.140625" style="38"/>
    <col min="2561" max="2561" width="12.42578125" style="38" customWidth="1"/>
    <col min="2562" max="2562" width="40.28515625" style="38" customWidth="1"/>
    <col min="2563" max="2563" width="26" style="38" customWidth="1"/>
    <col min="2564" max="2565" width="17.7109375" style="38" bestFit="1" customWidth="1"/>
    <col min="2566" max="2566" width="25.5703125" style="38" customWidth="1"/>
    <col min="2567" max="2567" width="12.7109375" style="38" customWidth="1"/>
    <col min="2568" max="2568" width="14.28515625" style="38" customWidth="1"/>
    <col min="2569" max="2569" width="15.42578125" style="38" bestFit="1" customWidth="1"/>
    <col min="2570" max="2570" width="9.42578125" style="38" bestFit="1" customWidth="1"/>
    <col min="2571" max="2571" width="15.42578125" style="38" bestFit="1" customWidth="1"/>
    <col min="2572" max="2572" width="9.42578125" style="38" bestFit="1" customWidth="1"/>
    <col min="2573" max="2816" width="9.140625" style="38"/>
    <col min="2817" max="2817" width="12.42578125" style="38" customWidth="1"/>
    <col min="2818" max="2818" width="40.28515625" style="38" customWidth="1"/>
    <col min="2819" max="2819" width="26" style="38" customWidth="1"/>
    <col min="2820" max="2821" width="17.7109375" style="38" bestFit="1" customWidth="1"/>
    <col min="2822" max="2822" width="25.5703125" style="38" customWidth="1"/>
    <col min="2823" max="2823" width="12.7109375" style="38" customWidth="1"/>
    <col min="2824" max="2824" width="14.28515625" style="38" customWidth="1"/>
    <col min="2825" max="2825" width="15.42578125" style="38" bestFit="1" customWidth="1"/>
    <col min="2826" max="2826" width="9.42578125" style="38" bestFit="1" customWidth="1"/>
    <col min="2827" max="2827" width="15.42578125" style="38" bestFit="1" customWidth="1"/>
    <col min="2828" max="2828" width="9.42578125" style="38" bestFit="1" customWidth="1"/>
    <col min="2829" max="3072" width="9.140625" style="38"/>
    <col min="3073" max="3073" width="12.42578125" style="38" customWidth="1"/>
    <col min="3074" max="3074" width="40.28515625" style="38" customWidth="1"/>
    <col min="3075" max="3075" width="26" style="38" customWidth="1"/>
    <col min="3076" max="3077" width="17.7109375" style="38" bestFit="1" customWidth="1"/>
    <col min="3078" max="3078" width="25.5703125" style="38" customWidth="1"/>
    <col min="3079" max="3079" width="12.7109375" style="38" customWidth="1"/>
    <col min="3080" max="3080" width="14.28515625" style="38" customWidth="1"/>
    <col min="3081" max="3081" width="15.42578125" style="38" bestFit="1" customWidth="1"/>
    <col min="3082" max="3082" width="9.42578125" style="38" bestFit="1" customWidth="1"/>
    <col min="3083" max="3083" width="15.42578125" style="38" bestFit="1" customWidth="1"/>
    <col min="3084" max="3084" width="9.42578125" style="38" bestFit="1" customWidth="1"/>
    <col min="3085" max="3328" width="9.140625" style="38"/>
    <col min="3329" max="3329" width="12.42578125" style="38" customWidth="1"/>
    <col min="3330" max="3330" width="40.28515625" style="38" customWidth="1"/>
    <col min="3331" max="3331" width="26" style="38" customWidth="1"/>
    <col min="3332" max="3333" width="17.7109375" style="38" bestFit="1" customWidth="1"/>
    <col min="3334" max="3334" width="25.5703125" style="38" customWidth="1"/>
    <col min="3335" max="3335" width="12.7109375" style="38" customWidth="1"/>
    <col min="3336" max="3336" width="14.28515625" style="38" customWidth="1"/>
    <col min="3337" max="3337" width="15.42578125" style="38" bestFit="1" customWidth="1"/>
    <col min="3338" max="3338" width="9.42578125" style="38" bestFit="1" customWidth="1"/>
    <col min="3339" max="3339" width="15.42578125" style="38" bestFit="1" customWidth="1"/>
    <col min="3340" max="3340" width="9.42578125" style="38" bestFit="1" customWidth="1"/>
    <col min="3341" max="3584" width="9.140625" style="38"/>
    <col min="3585" max="3585" width="12.42578125" style="38" customWidth="1"/>
    <col min="3586" max="3586" width="40.28515625" style="38" customWidth="1"/>
    <col min="3587" max="3587" width="26" style="38" customWidth="1"/>
    <col min="3588" max="3589" width="17.7109375" style="38" bestFit="1" customWidth="1"/>
    <col min="3590" max="3590" width="25.5703125" style="38" customWidth="1"/>
    <col min="3591" max="3591" width="12.7109375" style="38" customWidth="1"/>
    <col min="3592" max="3592" width="14.28515625" style="38" customWidth="1"/>
    <col min="3593" max="3593" width="15.42578125" style="38" bestFit="1" customWidth="1"/>
    <col min="3594" max="3594" width="9.42578125" style="38" bestFit="1" customWidth="1"/>
    <col min="3595" max="3595" width="15.42578125" style="38" bestFit="1" customWidth="1"/>
    <col min="3596" max="3596" width="9.42578125" style="38" bestFit="1" customWidth="1"/>
    <col min="3597" max="3840" width="9.140625" style="38"/>
    <col min="3841" max="3841" width="12.42578125" style="38" customWidth="1"/>
    <col min="3842" max="3842" width="40.28515625" style="38" customWidth="1"/>
    <col min="3843" max="3843" width="26" style="38" customWidth="1"/>
    <col min="3844" max="3845" width="17.7109375" style="38" bestFit="1" customWidth="1"/>
    <col min="3846" max="3846" width="25.5703125" style="38" customWidth="1"/>
    <col min="3847" max="3847" width="12.7109375" style="38" customWidth="1"/>
    <col min="3848" max="3848" width="14.28515625" style="38" customWidth="1"/>
    <col min="3849" max="3849" width="15.42578125" style="38" bestFit="1" customWidth="1"/>
    <col min="3850" max="3850" width="9.42578125" style="38" bestFit="1" customWidth="1"/>
    <col min="3851" max="3851" width="15.42578125" style="38" bestFit="1" customWidth="1"/>
    <col min="3852" max="3852" width="9.42578125" style="38" bestFit="1" customWidth="1"/>
    <col min="3853" max="4096" width="9.140625" style="38"/>
    <col min="4097" max="4097" width="12.42578125" style="38" customWidth="1"/>
    <col min="4098" max="4098" width="40.28515625" style="38" customWidth="1"/>
    <col min="4099" max="4099" width="26" style="38" customWidth="1"/>
    <col min="4100" max="4101" width="17.7109375" style="38" bestFit="1" customWidth="1"/>
    <col min="4102" max="4102" width="25.5703125" style="38" customWidth="1"/>
    <col min="4103" max="4103" width="12.7109375" style="38" customWidth="1"/>
    <col min="4104" max="4104" width="14.28515625" style="38" customWidth="1"/>
    <col min="4105" max="4105" width="15.42578125" style="38" bestFit="1" customWidth="1"/>
    <col min="4106" max="4106" width="9.42578125" style="38" bestFit="1" customWidth="1"/>
    <col min="4107" max="4107" width="15.42578125" style="38" bestFit="1" customWidth="1"/>
    <col min="4108" max="4108" width="9.42578125" style="38" bestFit="1" customWidth="1"/>
    <col min="4109" max="4352" width="9.140625" style="38"/>
    <col min="4353" max="4353" width="12.42578125" style="38" customWidth="1"/>
    <col min="4354" max="4354" width="40.28515625" style="38" customWidth="1"/>
    <col min="4355" max="4355" width="26" style="38" customWidth="1"/>
    <col min="4356" max="4357" width="17.7109375" style="38" bestFit="1" customWidth="1"/>
    <col min="4358" max="4358" width="25.5703125" style="38" customWidth="1"/>
    <col min="4359" max="4359" width="12.7109375" style="38" customWidth="1"/>
    <col min="4360" max="4360" width="14.28515625" style="38" customWidth="1"/>
    <col min="4361" max="4361" width="15.42578125" style="38" bestFit="1" customWidth="1"/>
    <col min="4362" max="4362" width="9.42578125" style="38" bestFit="1" customWidth="1"/>
    <col min="4363" max="4363" width="15.42578125" style="38" bestFit="1" customWidth="1"/>
    <col min="4364" max="4364" width="9.42578125" style="38" bestFit="1" customWidth="1"/>
    <col min="4365" max="4608" width="9.140625" style="38"/>
    <col min="4609" max="4609" width="12.42578125" style="38" customWidth="1"/>
    <col min="4610" max="4610" width="40.28515625" style="38" customWidth="1"/>
    <col min="4611" max="4611" width="26" style="38" customWidth="1"/>
    <col min="4612" max="4613" width="17.7109375" style="38" bestFit="1" customWidth="1"/>
    <col min="4614" max="4614" width="25.5703125" style="38" customWidth="1"/>
    <col min="4615" max="4615" width="12.7109375" style="38" customWidth="1"/>
    <col min="4616" max="4616" width="14.28515625" style="38" customWidth="1"/>
    <col min="4617" max="4617" width="15.42578125" style="38" bestFit="1" customWidth="1"/>
    <col min="4618" max="4618" width="9.42578125" style="38" bestFit="1" customWidth="1"/>
    <col min="4619" max="4619" width="15.42578125" style="38" bestFit="1" customWidth="1"/>
    <col min="4620" max="4620" width="9.42578125" style="38" bestFit="1" customWidth="1"/>
    <col min="4621" max="4864" width="9.140625" style="38"/>
    <col min="4865" max="4865" width="12.42578125" style="38" customWidth="1"/>
    <col min="4866" max="4866" width="40.28515625" style="38" customWidth="1"/>
    <col min="4867" max="4867" width="26" style="38" customWidth="1"/>
    <col min="4868" max="4869" width="17.7109375" style="38" bestFit="1" customWidth="1"/>
    <col min="4870" max="4870" width="25.5703125" style="38" customWidth="1"/>
    <col min="4871" max="4871" width="12.7109375" style="38" customWidth="1"/>
    <col min="4872" max="4872" width="14.28515625" style="38" customWidth="1"/>
    <col min="4873" max="4873" width="15.42578125" style="38" bestFit="1" customWidth="1"/>
    <col min="4874" max="4874" width="9.42578125" style="38" bestFit="1" customWidth="1"/>
    <col min="4875" max="4875" width="15.42578125" style="38" bestFit="1" customWidth="1"/>
    <col min="4876" max="4876" width="9.42578125" style="38" bestFit="1" customWidth="1"/>
    <col min="4877" max="5120" width="9.140625" style="38"/>
    <col min="5121" max="5121" width="12.42578125" style="38" customWidth="1"/>
    <col min="5122" max="5122" width="40.28515625" style="38" customWidth="1"/>
    <col min="5123" max="5123" width="26" style="38" customWidth="1"/>
    <col min="5124" max="5125" width="17.7109375" style="38" bestFit="1" customWidth="1"/>
    <col min="5126" max="5126" width="25.5703125" style="38" customWidth="1"/>
    <col min="5127" max="5127" width="12.7109375" style="38" customWidth="1"/>
    <col min="5128" max="5128" width="14.28515625" style="38" customWidth="1"/>
    <col min="5129" max="5129" width="15.42578125" style="38" bestFit="1" customWidth="1"/>
    <col min="5130" max="5130" width="9.42578125" style="38" bestFit="1" customWidth="1"/>
    <col min="5131" max="5131" width="15.42578125" style="38" bestFit="1" customWidth="1"/>
    <col min="5132" max="5132" width="9.42578125" style="38" bestFit="1" customWidth="1"/>
    <col min="5133" max="5376" width="9.140625" style="38"/>
    <col min="5377" max="5377" width="12.42578125" style="38" customWidth="1"/>
    <col min="5378" max="5378" width="40.28515625" style="38" customWidth="1"/>
    <col min="5379" max="5379" width="26" style="38" customWidth="1"/>
    <col min="5380" max="5381" width="17.7109375" style="38" bestFit="1" customWidth="1"/>
    <col min="5382" max="5382" width="25.5703125" style="38" customWidth="1"/>
    <col min="5383" max="5383" width="12.7109375" style="38" customWidth="1"/>
    <col min="5384" max="5384" width="14.28515625" style="38" customWidth="1"/>
    <col min="5385" max="5385" width="15.42578125" style="38" bestFit="1" customWidth="1"/>
    <col min="5386" max="5386" width="9.42578125" style="38" bestFit="1" customWidth="1"/>
    <col min="5387" max="5387" width="15.42578125" style="38" bestFit="1" customWidth="1"/>
    <col min="5388" max="5388" width="9.42578125" style="38" bestFit="1" customWidth="1"/>
    <col min="5389" max="5632" width="9.140625" style="38"/>
    <col min="5633" max="5633" width="12.42578125" style="38" customWidth="1"/>
    <col min="5634" max="5634" width="40.28515625" style="38" customWidth="1"/>
    <col min="5635" max="5635" width="26" style="38" customWidth="1"/>
    <col min="5636" max="5637" width="17.7109375" style="38" bestFit="1" customWidth="1"/>
    <col min="5638" max="5638" width="25.5703125" style="38" customWidth="1"/>
    <col min="5639" max="5639" width="12.7109375" style="38" customWidth="1"/>
    <col min="5640" max="5640" width="14.28515625" style="38" customWidth="1"/>
    <col min="5641" max="5641" width="15.42578125" style="38" bestFit="1" customWidth="1"/>
    <col min="5642" max="5642" width="9.42578125" style="38" bestFit="1" customWidth="1"/>
    <col min="5643" max="5643" width="15.42578125" style="38" bestFit="1" customWidth="1"/>
    <col min="5644" max="5644" width="9.42578125" style="38" bestFit="1" customWidth="1"/>
    <col min="5645" max="5888" width="9.140625" style="38"/>
    <col min="5889" max="5889" width="12.42578125" style="38" customWidth="1"/>
    <col min="5890" max="5890" width="40.28515625" style="38" customWidth="1"/>
    <col min="5891" max="5891" width="26" style="38" customWidth="1"/>
    <col min="5892" max="5893" width="17.7109375" style="38" bestFit="1" customWidth="1"/>
    <col min="5894" max="5894" width="25.5703125" style="38" customWidth="1"/>
    <col min="5895" max="5895" width="12.7109375" style="38" customWidth="1"/>
    <col min="5896" max="5896" width="14.28515625" style="38" customWidth="1"/>
    <col min="5897" max="5897" width="15.42578125" style="38" bestFit="1" customWidth="1"/>
    <col min="5898" max="5898" width="9.42578125" style="38" bestFit="1" customWidth="1"/>
    <col min="5899" max="5899" width="15.42578125" style="38" bestFit="1" customWidth="1"/>
    <col min="5900" max="5900" width="9.42578125" style="38" bestFit="1" customWidth="1"/>
    <col min="5901" max="6144" width="9.140625" style="38"/>
    <col min="6145" max="6145" width="12.42578125" style="38" customWidth="1"/>
    <col min="6146" max="6146" width="40.28515625" style="38" customWidth="1"/>
    <col min="6147" max="6147" width="26" style="38" customWidth="1"/>
    <col min="6148" max="6149" width="17.7109375" style="38" bestFit="1" customWidth="1"/>
    <col min="6150" max="6150" width="25.5703125" style="38" customWidth="1"/>
    <col min="6151" max="6151" width="12.7109375" style="38" customWidth="1"/>
    <col min="6152" max="6152" width="14.28515625" style="38" customWidth="1"/>
    <col min="6153" max="6153" width="15.42578125" style="38" bestFit="1" customWidth="1"/>
    <col min="6154" max="6154" width="9.42578125" style="38" bestFit="1" customWidth="1"/>
    <col min="6155" max="6155" width="15.42578125" style="38" bestFit="1" customWidth="1"/>
    <col min="6156" max="6156" width="9.42578125" style="38" bestFit="1" customWidth="1"/>
    <col min="6157" max="6400" width="9.140625" style="38"/>
    <col min="6401" max="6401" width="12.42578125" style="38" customWidth="1"/>
    <col min="6402" max="6402" width="40.28515625" style="38" customWidth="1"/>
    <col min="6403" max="6403" width="26" style="38" customWidth="1"/>
    <col min="6404" max="6405" width="17.7109375" style="38" bestFit="1" customWidth="1"/>
    <col min="6406" max="6406" width="25.5703125" style="38" customWidth="1"/>
    <col min="6407" max="6407" width="12.7109375" style="38" customWidth="1"/>
    <col min="6408" max="6408" width="14.28515625" style="38" customWidth="1"/>
    <col min="6409" max="6409" width="15.42578125" style="38" bestFit="1" customWidth="1"/>
    <col min="6410" max="6410" width="9.42578125" style="38" bestFit="1" customWidth="1"/>
    <col min="6411" max="6411" width="15.42578125" style="38" bestFit="1" customWidth="1"/>
    <col min="6412" max="6412" width="9.42578125" style="38" bestFit="1" customWidth="1"/>
    <col min="6413" max="6656" width="9.140625" style="38"/>
    <col min="6657" max="6657" width="12.42578125" style="38" customWidth="1"/>
    <col min="6658" max="6658" width="40.28515625" style="38" customWidth="1"/>
    <col min="6659" max="6659" width="26" style="38" customWidth="1"/>
    <col min="6660" max="6661" width="17.7109375" style="38" bestFit="1" customWidth="1"/>
    <col min="6662" max="6662" width="25.5703125" style="38" customWidth="1"/>
    <col min="6663" max="6663" width="12.7109375" style="38" customWidth="1"/>
    <col min="6664" max="6664" width="14.28515625" style="38" customWidth="1"/>
    <col min="6665" max="6665" width="15.42578125" style="38" bestFit="1" customWidth="1"/>
    <col min="6666" max="6666" width="9.42578125" style="38" bestFit="1" customWidth="1"/>
    <col min="6667" max="6667" width="15.42578125" style="38" bestFit="1" customWidth="1"/>
    <col min="6668" max="6668" width="9.42578125" style="38" bestFit="1" customWidth="1"/>
    <col min="6669" max="6912" width="9.140625" style="38"/>
    <col min="6913" max="6913" width="12.42578125" style="38" customWidth="1"/>
    <col min="6914" max="6914" width="40.28515625" style="38" customWidth="1"/>
    <col min="6915" max="6915" width="26" style="38" customWidth="1"/>
    <col min="6916" max="6917" width="17.7109375" style="38" bestFit="1" customWidth="1"/>
    <col min="6918" max="6918" width="25.5703125" style="38" customWidth="1"/>
    <col min="6919" max="6919" width="12.7109375" style="38" customWidth="1"/>
    <col min="6920" max="6920" width="14.28515625" style="38" customWidth="1"/>
    <col min="6921" max="6921" width="15.42578125" style="38" bestFit="1" customWidth="1"/>
    <col min="6922" max="6922" width="9.42578125" style="38" bestFit="1" customWidth="1"/>
    <col min="6923" max="6923" width="15.42578125" style="38" bestFit="1" customWidth="1"/>
    <col min="6924" max="6924" width="9.42578125" style="38" bestFit="1" customWidth="1"/>
    <col min="6925" max="7168" width="9.140625" style="38"/>
    <col min="7169" max="7169" width="12.42578125" style="38" customWidth="1"/>
    <col min="7170" max="7170" width="40.28515625" style="38" customWidth="1"/>
    <col min="7171" max="7171" width="26" style="38" customWidth="1"/>
    <col min="7172" max="7173" width="17.7109375" style="38" bestFit="1" customWidth="1"/>
    <col min="7174" max="7174" width="25.5703125" style="38" customWidth="1"/>
    <col min="7175" max="7175" width="12.7109375" style="38" customWidth="1"/>
    <col min="7176" max="7176" width="14.28515625" style="38" customWidth="1"/>
    <col min="7177" max="7177" width="15.42578125" style="38" bestFit="1" customWidth="1"/>
    <col min="7178" max="7178" width="9.42578125" style="38" bestFit="1" customWidth="1"/>
    <col min="7179" max="7179" width="15.42578125" style="38" bestFit="1" customWidth="1"/>
    <col min="7180" max="7180" width="9.42578125" style="38" bestFit="1" customWidth="1"/>
    <col min="7181" max="7424" width="9.140625" style="38"/>
    <col min="7425" max="7425" width="12.42578125" style="38" customWidth="1"/>
    <col min="7426" max="7426" width="40.28515625" style="38" customWidth="1"/>
    <col min="7427" max="7427" width="26" style="38" customWidth="1"/>
    <col min="7428" max="7429" width="17.7109375" style="38" bestFit="1" customWidth="1"/>
    <col min="7430" max="7430" width="25.5703125" style="38" customWidth="1"/>
    <col min="7431" max="7431" width="12.7109375" style="38" customWidth="1"/>
    <col min="7432" max="7432" width="14.28515625" style="38" customWidth="1"/>
    <col min="7433" max="7433" width="15.42578125" style="38" bestFit="1" customWidth="1"/>
    <col min="7434" max="7434" width="9.42578125" style="38" bestFit="1" customWidth="1"/>
    <col min="7435" max="7435" width="15.42578125" style="38" bestFit="1" customWidth="1"/>
    <col min="7436" max="7436" width="9.42578125" style="38" bestFit="1" customWidth="1"/>
    <col min="7437" max="7680" width="9.140625" style="38"/>
    <col min="7681" max="7681" width="12.42578125" style="38" customWidth="1"/>
    <col min="7682" max="7682" width="40.28515625" style="38" customWidth="1"/>
    <col min="7683" max="7683" width="26" style="38" customWidth="1"/>
    <col min="7684" max="7685" width="17.7109375" style="38" bestFit="1" customWidth="1"/>
    <col min="7686" max="7686" width="25.5703125" style="38" customWidth="1"/>
    <col min="7687" max="7687" width="12.7109375" style="38" customWidth="1"/>
    <col min="7688" max="7688" width="14.28515625" style="38" customWidth="1"/>
    <col min="7689" max="7689" width="15.42578125" style="38" bestFit="1" customWidth="1"/>
    <col min="7690" max="7690" width="9.42578125" style="38" bestFit="1" customWidth="1"/>
    <col min="7691" max="7691" width="15.42578125" style="38" bestFit="1" customWidth="1"/>
    <col min="7692" max="7692" width="9.42578125" style="38" bestFit="1" customWidth="1"/>
    <col min="7693" max="7936" width="9.140625" style="38"/>
    <col min="7937" max="7937" width="12.42578125" style="38" customWidth="1"/>
    <col min="7938" max="7938" width="40.28515625" style="38" customWidth="1"/>
    <col min="7939" max="7939" width="26" style="38" customWidth="1"/>
    <col min="7940" max="7941" width="17.7109375" style="38" bestFit="1" customWidth="1"/>
    <col min="7942" max="7942" width="25.5703125" style="38" customWidth="1"/>
    <col min="7943" max="7943" width="12.7109375" style="38" customWidth="1"/>
    <col min="7944" max="7944" width="14.28515625" style="38" customWidth="1"/>
    <col min="7945" max="7945" width="15.42578125" style="38" bestFit="1" customWidth="1"/>
    <col min="7946" max="7946" width="9.42578125" style="38" bestFit="1" customWidth="1"/>
    <col min="7947" max="7947" width="15.42578125" style="38" bestFit="1" customWidth="1"/>
    <col min="7948" max="7948" width="9.42578125" style="38" bestFit="1" customWidth="1"/>
    <col min="7949" max="8192" width="9.140625" style="38"/>
    <col min="8193" max="8193" width="12.42578125" style="38" customWidth="1"/>
    <col min="8194" max="8194" width="40.28515625" style="38" customWidth="1"/>
    <col min="8195" max="8195" width="26" style="38" customWidth="1"/>
    <col min="8196" max="8197" width="17.7109375" style="38" bestFit="1" customWidth="1"/>
    <col min="8198" max="8198" width="25.5703125" style="38" customWidth="1"/>
    <col min="8199" max="8199" width="12.7109375" style="38" customWidth="1"/>
    <col min="8200" max="8200" width="14.28515625" style="38" customWidth="1"/>
    <col min="8201" max="8201" width="15.42578125" style="38" bestFit="1" customWidth="1"/>
    <col min="8202" max="8202" width="9.42578125" style="38" bestFit="1" customWidth="1"/>
    <col min="8203" max="8203" width="15.42578125" style="38" bestFit="1" customWidth="1"/>
    <col min="8204" max="8204" width="9.42578125" style="38" bestFit="1" customWidth="1"/>
    <col min="8205" max="8448" width="9.140625" style="38"/>
    <col min="8449" max="8449" width="12.42578125" style="38" customWidth="1"/>
    <col min="8450" max="8450" width="40.28515625" style="38" customWidth="1"/>
    <col min="8451" max="8451" width="26" style="38" customWidth="1"/>
    <col min="8452" max="8453" width="17.7109375" style="38" bestFit="1" customWidth="1"/>
    <col min="8454" max="8454" width="25.5703125" style="38" customWidth="1"/>
    <col min="8455" max="8455" width="12.7109375" style="38" customWidth="1"/>
    <col min="8456" max="8456" width="14.28515625" style="38" customWidth="1"/>
    <col min="8457" max="8457" width="15.42578125" style="38" bestFit="1" customWidth="1"/>
    <col min="8458" max="8458" width="9.42578125" style="38" bestFit="1" customWidth="1"/>
    <col min="8459" max="8459" width="15.42578125" style="38" bestFit="1" customWidth="1"/>
    <col min="8460" max="8460" width="9.42578125" style="38" bestFit="1" customWidth="1"/>
    <col min="8461" max="8704" width="9.140625" style="38"/>
    <col min="8705" max="8705" width="12.42578125" style="38" customWidth="1"/>
    <col min="8706" max="8706" width="40.28515625" style="38" customWidth="1"/>
    <col min="8707" max="8707" width="26" style="38" customWidth="1"/>
    <col min="8708" max="8709" width="17.7109375" style="38" bestFit="1" customWidth="1"/>
    <col min="8710" max="8710" width="25.5703125" style="38" customWidth="1"/>
    <col min="8711" max="8711" width="12.7109375" style="38" customWidth="1"/>
    <col min="8712" max="8712" width="14.28515625" style="38" customWidth="1"/>
    <col min="8713" max="8713" width="15.42578125" style="38" bestFit="1" customWidth="1"/>
    <col min="8714" max="8714" width="9.42578125" style="38" bestFit="1" customWidth="1"/>
    <col min="8715" max="8715" width="15.42578125" style="38" bestFit="1" customWidth="1"/>
    <col min="8716" max="8716" width="9.42578125" style="38" bestFit="1" customWidth="1"/>
    <col min="8717" max="8960" width="9.140625" style="38"/>
    <col min="8961" max="8961" width="12.42578125" style="38" customWidth="1"/>
    <col min="8962" max="8962" width="40.28515625" style="38" customWidth="1"/>
    <col min="8963" max="8963" width="26" style="38" customWidth="1"/>
    <col min="8964" max="8965" width="17.7109375" style="38" bestFit="1" customWidth="1"/>
    <col min="8966" max="8966" width="25.5703125" style="38" customWidth="1"/>
    <col min="8967" max="8967" width="12.7109375" style="38" customWidth="1"/>
    <col min="8968" max="8968" width="14.28515625" style="38" customWidth="1"/>
    <col min="8969" max="8969" width="15.42578125" style="38" bestFit="1" customWidth="1"/>
    <col min="8970" max="8970" width="9.42578125" style="38" bestFit="1" customWidth="1"/>
    <col min="8971" max="8971" width="15.42578125" style="38" bestFit="1" customWidth="1"/>
    <col min="8972" max="8972" width="9.42578125" style="38" bestFit="1" customWidth="1"/>
    <col min="8973" max="9216" width="9.140625" style="38"/>
    <col min="9217" max="9217" width="12.42578125" style="38" customWidth="1"/>
    <col min="9218" max="9218" width="40.28515625" style="38" customWidth="1"/>
    <col min="9219" max="9219" width="26" style="38" customWidth="1"/>
    <col min="9220" max="9221" width="17.7109375" style="38" bestFit="1" customWidth="1"/>
    <col min="9222" max="9222" width="25.5703125" style="38" customWidth="1"/>
    <col min="9223" max="9223" width="12.7109375" style="38" customWidth="1"/>
    <col min="9224" max="9224" width="14.28515625" style="38" customWidth="1"/>
    <col min="9225" max="9225" width="15.42578125" style="38" bestFit="1" customWidth="1"/>
    <col min="9226" max="9226" width="9.42578125" style="38" bestFit="1" customWidth="1"/>
    <col min="9227" max="9227" width="15.42578125" style="38" bestFit="1" customWidth="1"/>
    <col min="9228" max="9228" width="9.42578125" style="38" bestFit="1" customWidth="1"/>
    <col min="9229" max="9472" width="9.140625" style="38"/>
    <col min="9473" max="9473" width="12.42578125" style="38" customWidth="1"/>
    <col min="9474" max="9474" width="40.28515625" style="38" customWidth="1"/>
    <col min="9475" max="9475" width="26" style="38" customWidth="1"/>
    <col min="9476" max="9477" width="17.7109375" style="38" bestFit="1" customWidth="1"/>
    <col min="9478" max="9478" width="25.5703125" style="38" customWidth="1"/>
    <col min="9479" max="9479" width="12.7109375" style="38" customWidth="1"/>
    <col min="9480" max="9480" width="14.28515625" style="38" customWidth="1"/>
    <col min="9481" max="9481" width="15.42578125" style="38" bestFit="1" customWidth="1"/>
    <col min="9482" max="9482" width="9.42578125" style="38" bestFit="1" customWidth="1"/>
    <col min="9483" max="9483" width="15.42578125" style="38" bestFit="1" customWidth="1"/>
    <col min="9484" max="9484" width="9.42578125" style="38" bestFit="1" customWidth="1"/>
    <col min="9485" max="9728" width="9.140625" style="38"/>
    <col min="9729" max="9729" width="12.42578125" style="38" customWidth="1"/>
    <col min="9730" max="9730" width="40.28515625" style="38" customWidth="1"/>
    <col min="9731" max="9731" width="26" style="38" customWidth="1"/>
    <col min="9732" max="9733" width="17.7109375" style="38" bestFit="1" customWidth="1"/>
    <col min="9734" max="9734" width="25.5703125" style="38" customWidth="1"/>
    <col min="9735" max="9735" width="12.7109375" style="38" customWidth="1"/>
    <col min="9736" max="9736" width="14.28515625" style="38" customWidth="1"/>
    <col min="9737" max="9737" width="15.42578125" style="38" bestFit="1" customWidth="1"/>
    <col min="9738" max="9738" width="9.42578125" style="38" bestFit="1" customWidth="1"/>
    <col min="9739" max="9739" width="15.42578125" style="38" bestFit="1" customWidth="1"/>
    <col min="9740" max="9740" width="9.42578125" style="38" bestFit="1" customWidth="1"/>
    <col min="9741" max="9984" width="9.140625" style="38"/>
    <col min="9985" max="9985" width="12.42578125" style="38" customWidth="1"/>
    <col min="9986" max="9986" width="40.28515625" style="38" customWidth="1"/>
    <col min="9987" max="9987" width="26" style="38" customWidth="1"/>
    <col min="9988" max="9989" width="17.7109375" style="38" bestFit="1" customWidth="1"/>
    <col min="9990" max="9990" width="25.5703125" style="38" customWidth="1"/>
    <col min="9991" max="9991" width="12.7109375" style="38" customWidth="1"/>
    <col min="9992" max="9992" width="14.28515625" style="38" customWidth="1"/>
    <col min="9993" max="9993" width="15.42578125" style="38" bestFit="1" customWidth="1"/>
    <col min="9994" max="9994" width="9.42578125" style="38" bestFit="1" customWidth="1"/>
    <col min="9995" max="9995" width="15.42578125" style="38" bestFit="1" customWidth="1"/>
    <col min="9996" max="9996" width="9.42578125" style="38" bestFit="1" customWidth="1"/>
    <col min="9997" max="10240" width="9.140625" style="38"/>
    <col min="10241" max="10241" width="12.42578125" style="38" customWidth="1"/>
    <col min="10242" max="10242" width="40.28515625" style="38" customWidth="1"/>
    <col min="10243" max="10243" width="26" style="38" customWidth="1"/>
    <col min="10244" max="10245" width="17.7109375" style="38" bestFit="1" customWidth="1"/>
    <col min="10246" max="10246" width="25.5703125" style="38" customWidth="1"/>
    <col min="10247" max="10247" width="12.7109375" style="38" customWidth="1"/>
    <col min="10248" max="10248" width="14.28515625" style="38" customWidth="1"/>
    <col min="10249" max="10249" width="15.42578125" style="38" bestFit="1" customWidth="1"/>
    <col min="10250" max="10250" width="9.42578125" style="38" bestFit="1" customWidth="1"/>
    <col min="10251" max="10251" width="15.42578125" style="38" bestFit="1" customWidth="1"/>
    <col min="10252" max="10252" width="9.42578125" style="38" bestFit="1" customWidth="1"/>
    <col min="10253" max="10496" width="9.140625" style="38"/>
    <col min="10497" max="10497" width="12.42578125" style="38" customWidth="1"/>
    <col min="10498" max="10498" width="40.28515625" style="38" customWidth="1"/>
    <col min="10499" max="10499" width="26" style="38" customWidth="1"/>
    <col min="10500" max="10501" width="17.7109375" style="38" bestFit="1" customWidth="1"/>
    <col min="10502" max="10502" width="25.5703125" style="38" customWidth="1"/>
    <col min="10503" max="10503" width="12.7109375" style="38" customWidth="1"/>
    <col min="10504" max="10504" width="14.28515625" style="38" customWidth="1"/>
    <col min="10505" max="10505" width="15.42578125" style="38" bestFit="1" customWidth="1"/>
    <col min="10506" max="10506" width="9.42578125" style="38" bestFit="1" customWidth="1"/>
    <col min="10507" max="10507" width="15.42578125" style="38" bestFit="1" customWidth="1"/>
    <col min="10508" max="10508" width="9.42578125" style="38" bestFit="1" customWidth="1"/>
    <col min="10509" max="10752" width="9.140625" style="38"/>
    <col min="10753" max="10753" width="12.42578125" style="38" customWidth="1"/>
    <col min="10754" max="10754" width="40.28515625" style="38" customWidth="1"/>
    <col min="10755" max="10755" width="26" style="38" customWidth="1"/>
    <col min="10756" max="10757" width="17.7109375" style="38" bestFit="1" customWidth="1"/>
    <col min="10758" max="10758" width="25.5703125" style="38" customWidth="1"/>
    <col min="10759" max="10759" width="12.7109375" style="38" customWidth="1"/>
    <col min="10760" max="10760" width="14.28515625" style="38" customWidth="1"/>
    <col min="10761" max="10761" width="15.42578125" style="38" bestFit="1" customWidth="1"/>
    <col min="10762" max="10762" width="9.42578125" style="38" bestFit="1" customWidth="1"/>
    <col min="10763" max="10763" width="15.42578125" style="38" bestFit="1" customWidth="1"/>
    <col min="10764" max="10764" width="9.42578125" style="38" bestFit="1" customWidth="1"/>
    <col min="10765" max="11008" width="9.140625" style="38"/>
    <col min="11009" max="11009" width="12.42578125" style="38" customWidth="1"/>
    <col min="11010" max="11010" width="40.28515625" style="38" customWidth="1"/>
    <col min="11011" max="11011" width="26" style="38" customWidth="1"/>
    <col min="11012" max="11013" width="17.7109375" style="38" bestFit="1" customWidth="1"/>
    <col min="11014" max="11014" width="25.5703125" style="38" customWidth="1"/>
    <col min="11015" max="11015" width="12.7109375" style="38" customWidth="1"/>
    <col min="11016" max="11016" width="14.28515625" style="38" customWidth="1"/>
    <col min="11017" max="11017" width="15.42578125" style="38" bestFit="1" customWidth="1"/>
    <col min="11018" max="11018" width="9.42578125" style="38" bestFit="1" customWidth="1"/>
    <col min="11019" max="11019" width="15.42578125" style="38" bestFit="1" customWidth="1"/>
    <col min="11020" max="11020" width="9.42578125" style="38" bestFit="1" customWidth="1"/>
    <col min="11021" max="11264" width="9.140625" style="38"/>
    <col min="11265" max="11265" width="12.42578125" style="38" customWidth="1"/>
    <col min="11266" max="11266" width="40.28515625" style="38" customWidth="1"/>
    <col min="11267" max="11267" width="26" style="38" customWidth="1"/>
    <col min="11268" max="11269" width="17.7109375" style="38" bestFit="1" customWidth="1"/>
    <col min="11270" max="11270" width="25.5703125" style="38" customWidth="1"/>
    <col min="11271" max="11271" width="12.7109375" style="38" customWidth="1"/>
    <col min="11272" max="11272" width="14.28515625" style="38" customWidth="1"/>
    <col min="11273" max="11273" width="15.42578125" style="38" bestFit="1" customWidth="1"/>
    <col min="11274" max="11274" width="9.42578125" style="38" bestFit="1" customWidth="1"/>
    <col min="11275" max="11275" width="15.42578125" style="38" bestFit="1" customWidth="1"/>
    <col min="11276" max="11276" width="9.42578125" style="38" bestFit="1" customWidth="1"/>
    <col min="11277" max="11520" width="9.140625" style="38"/>
    <col min="11521" max="11521" width="12.42578125" style="38" customWidth="1"/>
    <col min="11522" max="11522" width="40.28515625" style="38" customWidth="1"/>
    <col min="11523" max="11523" width="26" style="38" customWidth="1"/>
    <col min="11524" max="11525" width="17.7109375" style="38" bestFit="1" customWidth="1"/>
    <col min="11526" max="11526" width="25.5703125" style="38" customWidth="1"/>
    <col min="11527" max="11527" width="12.7109375" style="38" customWidth="1"/>
    <col min="11528" max="11528" width="14.28515625" style="38" customWidth="1"/>
    <col min="11529" max="11529" width="15.42578125" style="38" bestFit="1" customWidth="1"/>
    <col min="11530" max="11530" width="9.42578125" style="38" bestFit="1" customWidth="1"/>
    <col min="11531" max="11531" width="15.42578125" style="38" bestFit="1" customWidth="1"/>
    <col min="11532" max="11532" width="9.42578125" style="38" bestFit="1" customWidth="1"/>
    <col min="11533" max="11776" width="9.140625" style="38"/>
    <col min="11777" max="11777" width="12.42578125" style="38" customWidth="1"/>
    <col min="11778" max="11778" width="40.28515625" style="38" customWidth="1"/>
    <col min="11779" max="11779" width="26" style="38" customWidth="1"/>
    <col min="11780" max="11781" width="17.7109375" style="38" bestFit="1" customWidth="1"/>
    <col min="11782" max="11782" width="25.5703125" style="38" customWidth="1"/>
    <col min="11783" max="11783" width="12.7109375" style="38" customWidth="1"/>
    <col min="11784" max="11784" width="14.28515625" style="38" customWidth="1"/>
    <col min="11785" max="11785" width="15.42578125" style="38" bestFit="1" customWidth="1"/>
    <col min="11786" max="11786" width="9.42578125" style="38" bestFit="1" customWidth="1"/>
    <col min="11787" max="11787" width="15.42578125" style="38" bestFit="1" customWidth="1"/>
    <col min="11788" max="11788" width="9.42578125" style="38" bestFit="1" customWidth="1"/>
    <col min="11789" max="12032" width="9.140625" style="38"/>
    <col min="12033" max="12033" width="12.42578125" style="38" customWidth="1"/>
    <col min="12034" max="12034" width="40.28515625" style="38" customWidth="1"/>
    <col min="12035" max="12035" width="26" style="38" customWidth="1"/>
    <col min="12036" max="12037" width="17.7109375" style="38" bestFit="1" customWidth="1"/>
    <col min="12038" max="12038" width="25.5703125" style="38" customWidth="1"/>
    <col min="12039" max="12039" width="12.7109375" style="38" customWidth="1"/>
    <col min="12040" max="12040" width="14.28515625" style="38" customWidth="1"/>
    <col min="12041" max="12041" width="15.42578125" style="38" bestFit="1" customWidth="1"/>
    <col min="12042" max="12042" width="9.42578125" style="38" bestFit="1" customWidth="1"/>
    <col min="12043" max="12043" width="15.42578125" style="38" bestFit="1" customWidth="1"/>
    <col min="12044" max="12044" width="9.42578125" style="38" bestFit="1" customWidth="1"/>
    <col min="12045" max="12288" width="9.140625" style="38"/>
    <col min="12289" max="12289" width="12.42578125" style="38" customWidth="1"/>
    <col min="12290" max="12290" width="40.28515625" style="38" customWidth="1"/>
    <col min="12291" max="12291" width="26" style="38" customWidth="1"/>
    <col min="12292" max="12293" width="17.7109375" style="38" bestFit="1" customWidth="1"/>
    <col min="12294" max="12294" width="25.5703125" style="38" customWidth="1"/>
    <col min="12295" max="12295" width="12.7109375" style="38" customWidth="1"/>
    <col min="12296" max="12296" width="14.28515625" style="38" customWidth="1"/>
    <col min="12297" max="12297" width="15.42578125" style="38" bestFit="1" customWidth="1"/>
    <col min="12298" max="12298" width="9.42578125" style="38" bestFit="1" customWidth="1"/>
    <col min="12299" max="12299" width="15.42578125" style="38" bestFit="1" customWidth="1"/>
    <col min="12300" max="12300" width="9.42578125" style="38" bestFit="1" customWidth="1"/>
    <col min="12301" max="12544" width="9.140625" style="38"/>
    <col min="12545" max="12545" width="12.42578125" style="38" customWidth="1"/>
    <col min="12546" max="12546" width="40.28515625" style="38" customWidth="1"/>
    <col min="12547" max="12547" width="26" style="38" customWidth="1"/>
    <col min="12548" max="12549" width="17.7109375" style="38" bestFit="1" customWidth="1"/>
    <col min="12550" max="12550" width="25.5703125" style="38" customWidth="1"/>
    <col min="12551" max="12551" width="12.7109375" style="38" customWidth="1"/>
    <col min="12552" max="12552" width="14.28515625" style="38" customWidth="1"/>
    <col min="12553" max="12553" width="15.42578125" style="38" bestFit="1" customWidth="1"/>
    <col min="12554" max="12554" width="9.42578125" style="38" bestFit="1" customWidth="1"/>
    <col min="12555" max="12555" width="15.42578125" style="38" bestFit="1" customWidth="1"/>
    <col min="12556" max="12556" width="9.42578125" style="38" bestFit="1" customWidth="1"/>
    <col min="12557" max="12800" width="9.140625" style="38"/>
    <col min="12801" max="12801" width="12.42578125" style="38" customWidth="1"/>
    <col min="12802" max="12802" width="40.28515625" style="38" customWidth="1"/>
    <col min="12803" max="12803" width="26" style="38" customWidth="1"/>
    <col min="12804" max="12805" width="17.7109375" style="38" bestFit="1" customWidth="1"/>
    <col min="12806" max="12806" width="25.5703125" style="38" customWidth="1"/>
    <col min="12807" max="12807" width="12.7109375" style="38" customWidth="1"/>
    <col min="12808" max="12808" width="14.28515625" style="38" customWidth="1"/>
    <col min="12809" max="12809" width="15.42578125" style="38" bestFit="1" customWidth="1"/>
    <col min="12810" max="12810" width="9.42578125" style="38" bestFit="1" customWidth="1"/>
    <col min="12811" max="12811" width="15.42578125" style="38" bestFit="1" customWidth="1"/>
    <col min="12812" max="12812" width="9.42578125" style="38" bestFit="1" customWidth="1"/>
    <col min="12813" max="13056" width="9.140625" style="38"/>
    <col min="13057" max="13057" width="12.42578125" style="38" customWidth="1"/>
    <col min="13058" max="13058" width="40.28515625" style="38" customWidth="1"/>
    <col min="13059" max="13059" width="26" style="38" customWidth="1"/>
    <col min="13060" max="13061" width="17.7109375" style="38" bestFit="1" customWidth="1"/>
    <col min="13062" max="13062" width="25.5703125" style="38" customWidth="1"/>
    <col min="13063" max="13063" width="12.7109375" style="38" customWidth="1"/>
    <col min="13064" max="13064" width="14.28515625" style="38" customWidth="1"/>
    <col min="13065" max="13065" width="15.42578125" style="38" bestFit="1" customWidth="1"/>
    <col min="13066" max="13066" width="9.42578125" style="38" bestFit="1" customWidth="1"/>
    <col min="13067" max="13067" width="15.42578125" style="38" bestFit="1" customWidth="1"/>
    <col min="13068" max="13068" width="9.42578125" style="38" bestFit="1" customWidth="1"/>
    <col min="13069" max="13312" width="9.140625" style="38"/>
    <col min="13313" max="13313" width="12.42578125" style="38" customWidth="1"/>
    <col min="13314" max="13314" width="40.28515625" style="38" customWidth="1"/>
    <col min="13315" max="13315" width="26" style="38" customWidth="1"/>
    <col min="13316" max="13317" width="17.7109375" style="38" bestFit="1" customWidth="1"/>
    <col min="13318" max="13318" width="25.5703125" style="38" customWidth="1"/>
    <col min="13319" max="13319" width="12.7109375" style="38" customWidth="1"/>
    <col min="13320" max="13320" width="14.28515625" style="38" customWidth="1"/>
    <col min="13321" max="13321" width="15.42578125" style="38" bestFit="1" customWidth="1"/>
    <col min="13322" max="13322" width="9.42578125" style="38" bestFit="1" customWidth="1"/>
    <col min="13323" max="13323" width="15.42578125" style="38" bestFit="1" customWidth="1"/>
    <col min="13324" max="13324" width="9.42578125" style="38" bestFit="1" customWidth="1"/>
    <col min="13325" max="13568" width="9.140625" style="38"/>
    <col min="13569" max="13569" width="12.42578125" style="38" customWidth="1"/>
    <col min="13570" max="13570" width="40.28515625" style="38" customWidth="1"/>
    <col min="13571" max="13571" width="26" style="38" customWidth="1"/>
    <col min="13572" max="13573" width="17.7109375" style="38" bestFit="1" customWidth="1"/>
    <col min="13574" max="13574" width="25.5703125" style="38" customWidth="1"/>
    <col min="13575" max="13575" width="12.7109375" style="38" customWidth="1"/>
    <col min="13576" max="13576" width="14.28515625" style="38" customWidth="1"/>
    <col min="13577" max="13577" width="15.42578125" style="38" bestFit="1" customWidth="1"/>
    <col min="13578" max="13578" width="9.42578125" style="38" bestFit="1" customWidth="1"/>
    <col min="13579" max="13579" width="15.42578125" style="38" bestFit="1" customWidth="1"/>
    <col min="13580" max="13580" width="9.42578125" style="38" bestFit="1" customWidth="1"/>
    <col min="13581" max="13824" width="9.140625" style="38"/>
    <col min="13825" max="13825" width="12.42578125" style="38" customWidth="1"/>
    <col min="13826" max="13826" width="40.28515625" style="38" customWidth="1"/>
    <col min="13827" max="13827" width="26" style="38" customWidth="1"/>
    <col min="13828" max="13829" width="17.7109375" style="38" bestFit="1" customWidth="1"/>
    <col min="13830" max="13830" width="25.5703125" style="38" customWidth="1"/>
    <col min="13831" max="13831" width="12.7109375" style="38" customWidth="1"/>
    <col min="13832" max="13832" width="14.28515625" style="38" customWidth="1"/>
    <col min="13833" max="13833" width="15.42578125" style="38" bestFit="1" customWidth="1"/>
    <col min="13834" max="13834" width="9.42578125" style="38" bestFit="1" customWidth="1"/>
    <col min="13835" max="13835" width="15.42578125" style="38" bestFit="1" customWidth="1"/>
    <col min="13836" max="13836" width="9.42578125" style="38" bestFit="1" customWidth="1"/>
    <col min="13837" max="14080" width="9.140625" style="38"/>
    <col min="14081" max="14081" width="12.42578125" style="38" customWidth="1"/>
    <col min="14082" max="14082" width="40.28515625" style="38" customWidth="1"/>
    <col min="14083" max="14083" width="26" style="38" customWidth="1"/>
    <col min="14084" max="14085" width="17.7109375" style="38" bestFit="1" customWidth="1"/>
    <col min="14086" max="14086" width="25.5703125" style="38" customWidth="1"/>
    <col min="14087" max="14087" width="12.7109375" style="38" customWidth="1"/>
    <col min="14088" max="14088" width="14.28515625" style="38" customWidth="1"/>
    <col min="14089" max="14089" width="15.42578125" style="38" bestFit="1" customWidth="1"/>
    <col min="14090" max="14090" width="9.42578125" style="38" bestFit="1" customWidth="1"/>
    <col min="14091" max="14091" width="15.42578125" style="38" bestFit="1" customWidth="1"/>
    <col min="14092" max="14092" width="9.42578125" style="38" bestFit="1" customWidth="1"/>
    <col min="14093" max="14336" width="9.140625" style="38"/>
    <col min="14337" max="14337" width="12.42578125" style="38" customWidth="1"/>
    <col min="14338" max="14338" width="40.28515625" style="38" customWidth="1"/>
    <col min="14339" max="14339" width="26" style="38" customWidth="1"/>
    <col min="14340" max="14341" width="17.7109375" style="38" bestFit="1" customWidth="1"/>
    <col min="14342" max="14342" width="25.5703125" style="38" customWidth="1"/>
    <col min="14343" max="14343" width="12.7109375" style="38" customWidth="1"/>
    <col min="14344" max="14344" width="14.28515625" style="38" customWidth="1"/>
    <col min="14345" max="14345" width="15.42578125" style="38" bestFit="1" customWidth="1"/>
    <col min="14346" max="14346" width="9.42578125" style="38" bestFit="1" customWidth="1"/>
    <col min="14347" max="14347" width="15.42578125" style="38" bestFit="1" customWidth="1"/>
    <col min="14348" max="14348" width="9.42578125" style="38" bestFit="1" customWidth="1"/>
    <col min="14349" max="14592" width="9.140625" style="38"/>
    <col min="14593" max="14593" width="12.42578125" style="38" customWidth="1"/>
    <col min="14594" max="14594" width="40.28515625" style="38" customWidth="1"/>
    <col min="14595" max="14595" width="26" style="38" customWidth="1"/>
    <col min="14596" max="14597" width="17.7109375" style="38" bestFit="1" customWidth="1"/>
    <col min="14598" max="14598" width="25.5703125" style="38" customWidth="1"/>
    <col min="14599" max="14599" width="12.7109375" style="38" customWidth="1"/>
    <col min="14600" max="14600" width="14.28515625" style="38" customWidth="1"/>
    <col min="14601" max="14601" width="15.42578125" style="38" bestFit="1" customWidth="1"/>
    <col min="14602" max="14602" width="9.42578125" style="38" bestFit="1" customWidth="1"/>
    <col min="14603" max="14603" width="15.42578125" style="38" bestFit="1" customWidth="1"/>
    <col min="14604" max="14604" width="9.42578125" style="38" bestFit="1" customWidth="1"/>
    <col min="14605" max="14848" width="9.140625" style="38"/>
    <col min="14849" max="14849" width="12.42578125" style="38" customWidth="1"/>
    <col min="14850" max="14850" width="40.28515625" style="38" customWidth="1"/>
    <col min="14851" max="14851" width="26" style="38" customWidth="1"/>
    <col min="14852" max="14853" width="17.7109375" style="38" bestFit="1" customWidth="1"/>
    <col min="14854" max="14854" width="25.5703125" style="38" customWidth="1"/>
    <col min="14855" max="14855" width="12.7109375" style="38" customWidth="1"/>
    <col min="14856" max="14856" width="14.28515625" style="38" customWidth="1"/>
    <col min="14857" max="14857" width="15.42578125" style="38" bestFit="1" customWidth="1"/>
    <col min="14858" max="14858" width="9.42578125" style="38" bestFit="1" customWidth="1"/>
    <col min="14859" max="14859" width="15.42578125" style="38" bestFit="1" customWidth="1"/>
    <col min="14860" max="14860" width="9.42578125" style="38" bestFit="1" customWidth="1"/>
    <col min="14861" max="15104" width="9.140625" style="38"/>
    <col min="15105" max="15105" width="12.42578125" style="38" customWidth="1"/>
    <col min="15106" max="15106" width="40.28515625" style="38" customWidth="1"/>
    <col min="15107" max="15107" width="26" style="38" customWidth="1"/>
    <col min="15108" max="15109" width="17.7109375" style="38" bestFit="1" customWidth="1"/>
    <col min="15110" max="15110" width="25.5703125" style="38" customWidth="1"/>
    <col min="15111" max="15111" width="12.7109375" style="38" customWidth="1"/>
    <col min="15112" max="15112" width="14.28515625" style="38" customWidth="1"/>
    <col min="15113" max="15113" width="15.42578125" style="38" bestFit="1" customWidth="1"/>
    <col min="15114" max="15114" width="9.42578125" style="38" bestFit="1" customWidth="1"/>
    <col min="15115" max="15115" width="15.42578125" style="38" bestFit="1" customWidth="1"/>
    <col min="15116" max="15116" width="9.42578125" style="38" bestFit="1" customWidth="1"/>
    <col min="15117" max="15360" width="9.140625" style="38"/>
    <col min="15361" max="15361" width="12.42578125" style="38" customWidth="1"/>
    <col min="15362" max="15362" width="40.28515625" style="38" customWidth="1"/>
    <col min="15363" max="15363" width="26" style="38" customWidth="1"/>
    <col min="15364" max="15365" width="17.7109375" style="38" bestFit="1" customWidth="1"/>
    <col min="15366" max="15366" width="25.5703125" style="38" customWidth="1"/>
    <col min="15367" max="15367" width="12.7109375" style="38" customWidth="1"/>
    <col min="15368" max="15368" width="14.28515625" style="38" customWidth="1"/>
    <col min="15369" max="15369" width="15.42578125" style="38" bestFit="1" customWidth="1"/>
    <col min="15370" max="15370" width="9.42578125" style="38" bestFit="1" customWidth="1"/>
    <col min="15371" max="15371" width="15.42578125" style="38" bestFit="1" customWidth="1"/>
    <col min="15372" max="15372" width="9.42578125" style="38" bestFit="1" customWidth="1"/>
    <col min="15373" max="15616" width="9.140625" style="38"/>
    <col min="15617" max="15617" width="12.42578125" style="38" customWidth="1"/>
    <col min="15618" max="15618" width="40.28515625" style="38" customWidth="1"/>
    <col min="15619" max="15619" width="26" style="38" customWidth="1"/>
    <col min="15620" max="15621" width="17.7109375" style="38" bestFit="1" customWidth="1"/>
    <col min="15622" max="15622" width="25.5703125" style="38" customWidth="1"/>
    <col min="15623" max="15623" width="12.7109375" style="38" customWidth="1"/>
    <col min="15624" max="15624" width="14.28515625" style="38" customWidth="1"/>
    <col min="15625" max="15625" width="15.42578125" style="38" bestFit="1" customWidth="1"/>
    <col min="15626" max="15626" width="9.42578125" style="38" bestFit="1" customWidth="1"/>
    <col min="15627" max="15627" width="15.42578125" style="38" bestFit="1" customWidth="1"/>
    <col min="15628" max="15628" width="9.42578125" style="38" bestFit="1" customWidth="1"/>
    <col min="15629" max="15872" width="9.140625" style="38"/>
    <col min="15873" max="15873" width="12.42578125" style="38" customWidth="1"/>
    <col min="15874" max="15874" width="40.28515625" style="38" customWidth="1"/>
    <col min="15875" max="15875" width="26" style="38" customWidth="1"/>
    <col min="15876" max="15877" width="17.7109375" style="38" bestFit="1" customWidth="1"/>
    <col min="15878" max="15878" width="25.5703125" style="38" customWidth="1"/>
    <col min="15879" max="15879" width="12.7109375" style="38" customWidth="1"/>
    <col min="15880" max="15880" width="14.28515625" style="38" customWidth="1"/>
    <col min="15881" max="15881" width="15.42578125" style="38" bestFit="1" customWidth="1"/>
    <col min="15882" max="15882" width="9.42578125" style="38" bestFit="1" customWidth="1"/>
    <col min="15883" max="15883" width="15.42578125" style="38" bestFit="1" customWidth="1"/>
    <col min="15884" max="15884" width="9.42578125" style="38" bestFit="1" customWidth="1"/>
    <col min="15885" max="16128" width="9.140625" style="38"/>
    <col min="16129" max="16129" width="12.42578125" style="38" customWidth="1"/>
    <col min="16130" max="16130" width="40.28515625" style="38" customWidth="1"/>
    <col min="16131" max="16131" width="26" style="38" customWidth="1"/>
    <col min="16132" max="16133" width="17.7109375" style="38" bestFit="1" customWidth="1"/>
    <col min="16134" max="16134" width="25.5703125" style="38" customWidth="1"/>
    <col min="16135" max="16135" width="12.7109375" style="38" customWidth="1"/>
    <col min="16136" max="16136" width="14.28515625" style="38" customWidth="1"/>
    <col min="16137" max="16137" width="15.42578125" style="38" bestFit="1" customWidth="1"/>
    <col min="16138" max="16138" width="9.42578125" style="38" bestFit="1" customWidth="1"/>
    <col min="16139" max="16139" width="15.42578125" style="38" bestFit="1" customWidth="1"/>
    <col min="16140" max="16140" width="9.42578125" style="38" bestFit="1" customWidth="1"/>
    <col min="16141" max="16384" width="9.140625" style="38"/>
  </cols>
  <sheetData>
    <row r="1" spans="1:15" ht="18" hidden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ht="15.75" hidden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5" ht="18" hidden="1" x14ac:dyDescent="0.2">
      <c r="A3" s="37"/>
      <c r="B3" s="37"/>
      <c r="C3" s="37"/>
      <c r="D3" s="37"/>
      <c r="E3" s="37"/>
      <c r="F3" s="37"/>
      <c r="G3" s="37"/>
      <c r="H3" s="37"/>
      <c r="I3" s="39"/>
      <c r="J3" s="39"/>
      <c r="K3" s="39"/>
    </row>
    <row r="4" spans="1:15" ht="15.75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5" ht="18" x14ac:dyDescent="0.2">
      <c r="A5" s="41"/>
      <c r="B5" s="41"/>
      <c r="C5" s="41"/>
      <c r="D5" s="41"/>
      <c r="E5" s="41"/>
      <c r="F5" s="41"/>
      <c r="G5" s="41"/>
      <c r="H5" s="41"/>
      <c r="I5" s="42"/>
      <c r="J5" s="42"/>
      <c r="K5" s="42"/>
    </row>
    <row r="6" spans="1:15" ht="15.75" x14ac:dyDescent="0.2">
      <c r="A6" s="139" t="s">
        <v>38</v>
      </c>
      <c r="B6" s="139"/>
      <c r="C6" s="139"/>
      <c r="D6" s="139"/>
      <c r="E6" s="139"/>
      <c r="F6" s="139"/>
      <c r="G6" s="139"/>
      <c r="H6" s="139"/>
      <c r="I6" s="40"/>
      <c r="J6" s="40"/>
      <c r="K6" s="40"/>
    </row>
    <row r="7" spans="1:15" ht="18" x14ac:dyDescent="0.2">
      <c r="A7" s="41"/>
      <c r="B7" s="41"/>
      <c r="C7" s="41"/>
      <c r="D7" s="41"/>
      <c r="E7" s="41"/>
      <c r="F7" s="41"/>
      <c r="G7" s="41"/>
      <c r="H7" s="41"/>
      <c r="I7" s="42"/>
      <c r="J7" s="42"/>
      <c r="K7" s="42"/>
    </row>
    <row r="8" spans="1:15" s="45" customFormat="1" ht="42.75" x14ac:dyDescent="0.25">
      <c r="A8" s="140" t="s">
        <v>4</v>
      </c>
      <c r="B8" s="140"/>
      <c r="C8" s="44" t="str">
        <f t="shared" ref="C8:H8" si="0">UPPER(C11)</f>
        <v>OSTVARENJE/IZVRŠENJE 
01.2023. - 12.2023.</v>
      </c>
      <c r="D8" s="44" t="str">
        <f t="shared" si="0"/>
        <v>IZVORNI PLAN ILI REBALANS 
2024.</v>
      </c>
      <c r="E8" s="44" t="str">
        <f t="shared" si="0"/>
        <v>TEKUĆI PLAN 
2024.</v>
      </c>
      <c r="F8" s="44" t="str">
        <f t="shared" si="0"/>
        <v>OSTVARENJE/IZVRŠENJE 
01.2024. - 12.2024.</v>
      </c>
      <c r="G8" s="44" t="str">
        <f t="shared" si="0"/>
        <v>INDEKS
(5)/(2)</v>
      </c>
      <c r="H8" s="44" t="str">
        <f t="shared" si="0"/>
        <v>INDEKS
(5)/(4)</v>
      </c>
    </row>
    <row r="9" spans="1:15" s="48" customFormat="1" ht="15" x14ac:dyDescent="0.25">
      <c r="A9" s="141">
        <v>1</v>
      </c>
      <c r="B9" s="141"/>
      <c r="C9" s="47">
        <v>2</v>
      </c>
      <c r="D9" s="47">
        <v>3</v>
      </c>
      <c r="E9" s="47">
        <v>4.3333333333333304</v>
      </c>
      <c r="F9" s="47">
        <v>5.0833333333333304</v>
      </c>
      <c r="G9" s="47">
        <v>6</v>
      </c>
      <c r="H9" s="47">
        <v>7</v>
      </c>
      <c r="I9" s="1"/>
      <c r="J9" s="1"/>
      <c r="K9" s="1"/>
      <c r="L9" s="1"/>
    </row>
    <row r="10" spans="1:15" s="48" customFormat="1" ht="15" x14ac:dyDescent="0.25">
      <c r="A10" s="69"/>
      <c r="B10" s="70" t="s">
        <v>39</v>
      </c>
      <c r="C10" s="71">
        <f t="shared" ref="C10:H10" si="1">C13</f>
        <v>1593464.49</v>
      </c>
      <c r="D10" s="71">
        <f t="shared" si="1"/>
        <v>32233650</v>
      </c>
      <c r="E10" s="71">
        <f t="shared" si="1"/>
        <v>31919650</v>
      </c>
      <c r="F10" s="71">
        <f t="shared" si="1"/>
        <v>31147482.789999999</v>
      </c>
      <c r="G10" s="71">
        <f t="shared" si="1"/>
        <v>1954.7020335545701</v>
      </c>
      <c r="H10" s="71">
        <f t="shared" si="1"/>
        <v>97.580903268049596</v>
      </c>
      <c r="I10" s="49"/>
      <c r="J10" s="49"/>
      <c r="K10" s="49"/>
      <c r="L10" s="49"/>
      <c r="M10" s="69"/>
      <c r="N10" s="69"/>
      <c r="O10" s="69"/>
    </row>
    <row r="11" spans="1:15" ht="38.25" hidden="1" x14ac:dyDescent="0.25">
      <c r="A11" s="72" t="s">
        <v>23</v>
      </c>
      <c r="B11" s="72" t="s">
        <v>23</v>
      </c>
      <c r="C11" s="73" t="s">
        <v>24</v>
      </c>
      <c r="D11" s="73" t="s">
        <v>25</v>
      </c>
      <c r="E11" s="73" t="s">
        <v>26</v>
      </c>
      <c r="F11" s="73" t="s">
        <v>27</v>
      </c>
      <c r="G11" s="73" t="s">
        <v>28</v>
      </c>
      <c r="H11" s="73" t="s">
        <v>29</v>
      </c>
      <c r="I11" s="49"/>
      <c r="J11" s="49"/>
      <c r="K11" s="49"/>
      <c r="L11" s="49"/>
      <c r="M11" s="50"/>
      <c r="N11" s="50"/>
      <c r="O11" s="50"/>
    </row>
    <row r="12" spans="1:15" ht="15" hidden="1" x14ac:dyDescent="0.25">
      <c r="A12" s="72" t="s">
        <v>40</v>
      </c>
      <c r="B12" s="72" t="s">
        <v>23</v>
      </c>
      <c r="C12" s="74" t="s">
        <v>31</v>
      </c>
      <c r="D12" s="74" t="s">
        <v>31</v>
      </c>
      <c r="E12" s="74" t="s">
        <v>31</v>
      </c>
      <c r="F12" s="74" t="s">
        <v>31</v>
      </c>
      <c r="G12" s="74" t="s">
        <v>23</v>
      </c>
      <c r="H12" s="74" t="s">
        <v>23</v>
      </c>
      <c r="I12" s="49"/>
      <c r="J12" s="49"/>
      <c r="K12" s="49"/>
      <c r="L12" s="49"/>
      <c r="M12" s="50"/>
      <c r="N12" s="50"/>
      <c r="O12" s="50"/>
    </row>
    <row r="13" spans="1:15" ht="15" hidden="1" x14ac:dyDescent="0.25">
      <c r="A13" s="75" t="s">
        <v>41</v>
      </c>
      <c r="B13" s="76" t="s">
        <v>42</v>
      </c>
      <c r="C13" s="77">
        <v>1593464.49</v>
      </c>
      <c r="D13" s="78">
        <v>32233650</v>
      </c>
      <c r="E13" s="78">
        <v>31919650</v>
      </c>
      <c r="F13" s="77">
        <v>31147482.789999999</v>
      </c>
      <c r="G13" s="77">
        <v>1954.7020335545701</v>
      </c>
      <c r="H13" s="77">
        <v>97.580903268049596</v>
      </c>
      <c r="I13" s="49"/>
      <c r="J13" s="49"/>
      <c r="K13" s="49"/>
      <c r="L13" s="49"/>
      <c r="M13" s="50"/>
      <c r="N13" s="50"/>
      <c r="O13" s="50"/>
    </row>
    <row r="14" spans="1:15" x14ac:dyDescent="0.2">
      <c r="A14" s="62" t="s">
        <v>43</v>
      </c>
      <c r="B14" s="79" t="s">
        <v>44</v>
      </c>
      <c r="C14" s="57">
        <v>1593464.49</v>
      </c>
      <c r="D14" s="58">
        <v>32233650</v>
      </c>
      <c r="E14" s="58">
        <v>31919650</v>
      </c>
      <c r="F14" s="57">
        <v>31147482.789999999</v>
      </c>
      <c r="G14" s="57">
        <v>1954.7020335545701</v>
      </c>
      <c r="H14" s="57">
        <v>97.580903268049596</v>
      </c>
      <c r="I14" s="59"/>
      <c r="J14" s="59"/>
      <c r="K14" s="59"/>
      <c r="L14" s="59"/>
      <c r="M14" s="60"/>
      <c r="N14" s="60"/>
      <c r="O14" s="60"/>
    </row>
    <row r="15" spans="1:15" x14ac:dyDescent="0.2">
      <c r="A15" s="63" t="s">
        <v>45</v>
      </c>
      <c r="B15" s="80" t="s">
        <v>46</v>
      </c>
      <c r="C15" s="64">
        <v>1593464.49</v>
      </c>
      <c r="D15" s="65">
        <v>32233650</v>
      </c>
      <c r="E15" s="65">
        <v>31919650</v>
      </c>
      <c r="F15" s="64">
        <v>31147482.789999999</v>
      </c>
      <c r="G15" s="64">
        <v>1954.7020335545701</v>
      </c>
      <c r="H15" s="64">
        <v>97.580903268049596</v>
      </c>
      <c r="I15" s="53"/>
      <c r="J15" s="53"/>
      <c r="K15" s="53"/>
      <c r="L15" s="53"/>
      <c r="M15" s="54"/>
      <c r="N15" s="54"/>
      <c r="O15" s="54"/>
    </row>
  </sheetData>
  <mergeCells count="4">
    <mergeCell ref="A2:K2"/>
    <mergeCell ref="A6:H6"/>
    <mergeCell ref="A8:B8"/>
    <mergeCell ref="A9:B9"/>
  </mergeCells>
  <pageMargins left="0.25" right="0.25" top="0.75" bottom="0.75" header="0.3" footer="0.3"/>
  <pageSetup paperSize="9" scale="8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"/>
  <sheetViews>
    <sheetView topLeftCell="A4" workbookViewId="0">
      <selection activeCell="A5" sqref="A5:H17"/>
    </sheetView>
  </sheetViews>
  <sheetFormatPr defaultColWidth="9.140625" defaultRowHeight="12.75" x14ac:dyDescent="0.2"/>
  <cols>
    <col min="1" max="1" width="18.42578125" style="38" customWidth="1"/>
    <col min="2" max="2" width="50.7109375" style="66" customWidth="1"/>
    <col min="3" max="3" width="20.140625" style="67" customWidth="1"/>
    <col min="4" max="5" width="17.7109375" style="68" bestFit="1" customWidth="1"/>
    <col min="6" max="6" width="16.5703125" style="67" bestFit="1" customWidth="1"/>
    <col min="7" max="7" width="15.7109375" style="67" bestFit="1" customWidth="1"/>
    <col min="8" max="8" width="18.42578125" style="67" bestFit="1" customWidth="1"/>
    <col min="9" max="9" width="15.42578125" style="38" bestFit="1" customWidth="1"/>
    <col min="10" max="10" width="9.42578125" style="38" bestFit="1" customWidth="1"/>
    <col min="11" max="11" width="15.42578125" style="38" bestFit="1" customWidth="1"/>
    <col min="12" max="12" width="9.42578125" style="38" bestFit="1" customWidth="1"/>
    <col min="13" max="256" width="9.140625" style="38"/>
    <col min="257" max="257" width="18.42578125" style="38" customWidth="1"/>
    <col min="258" max="258" width="50.7109375" style="38" customWidth="1"/>
    <col min="259" max="259" width="20.140625" style="38" customWidth="1"/>
    <col min="260" max="261" width="17.7109375" style="38" bestFit="1" customWidth="1"/>
    <col min="262" max="262" width="16.5703125" style="38" bestFit="1" customWidth="1"/>
    <col min="263" max="263" width="15.7109375" style="38" bestFit="1" customWidth="1"/>
    <col min="264" max="264" width="18.42578125" style="38" bestFit="1" customWidth="1"/>
    <col min="265" max="265" width="15.42578125" style="38" bestFit="1" customWidth="1"/>
    <col min="266" max="266" width="9.42578125" style="38" bestFit="1" customWidth="1"/>
    <col min="267" max="267" width="15.42578125" style="38" bestFit="1" customWidth="1"/>
    <col min="268" max="268" width="9.42578125" style="38" bestFit="1" customWidth="1"/>
    <col min="269" max="512" width="9.140625" style="38"/>
    <col min="513" max="513" width="18.42578125" style="38" customWidth="1"/>
    <col min="514" max="514" width="50.7109375" style="38" customWidth="1"/>
    <col min="515" max="515" width="20.140625" style="38" customWidth="1"/>
    <col min="516" max="517" width="17.7109375" style="38" bestFit="1" customWidth="1"/>
    <col min="518" max="518" width="16.5703125" style="38" bestFit="1" customWidth="1"/>
    <col min="519" max="519" width="15.7109375" style="38" bestFit="1" customWidth="1"/>
    <col min="520" max="520" width="18.42578125" style="38" bestFit="1" customWidth="1"/>
    <col min="521" max="521" width="15.42578125" style="38" bestFit="1" customWidth="1"/>
    <col min="522" max="522" width="9.42578125" style="38" bestFit="1" customWidth="1"/>
    <col min="523" max="523" width="15.42578125" style="38" bestFit="1" customWidth="1"/>
    <col min="524" max="524" width="9.42578125" style="38" bestFit="1" customWidth="1"/>
    <col min="525" max="768" width="9.140625" style="38"/>
    <col min="769" max="769" width="18.42578125" style="38" customWidth="1"/>
    <col min="770" max="770" width="50.7109375" style="38" customWidth="1"/>
    <col min="771" max="771" width="20.140625" style="38" customWidth="1"/>
    <col min="772" max="773" width="17.7109375" style="38" bestFit="1" customWidth="1"/>
    <col min="774" max="774" width="16.5703125" style="38" bestFit="1" customWidth="1"/>
    <col min="775" max="775" width="15.7109375" style="38" bestFit="1" customWidth="1"/>
    <col min="776" max="776" width="18.42578125" style="38" bestFit="1" customWidth="1"/>
    <col min="777" max="777" width="15.42578125" style="38" bestFit="1" customWidth="1"/>
    <col min="778" max="778" width="9.42578125" style="38" bestFit="1" customWidth="1"/>
    <col min="779" max="779" width="15.42578125" style="38" bestFit="1" customWidth="1"/>
    <col min="780" max="780" width="9.42578125" style="38" bestFit="1" customWidth="1"/>
    <col min="781" max="1024" width="9.140625" style="38"/>
    <col min="1025" max="1025" width="18.42578125" style="38" customWidth="1"/>
    <col min="1026" max="1026" width="50.7109375" style="38" customWidth="1"/>
    <col min="1027" max="1027" width="20.140625" style="38" customWidth="1"/>
    <col min="1028" max="1029" width="17.7109375" style="38" bestFit="1" customWidth="1"/>
    <col min="1030" max="1030" width="16.5703125" style="38" bestFit="1" customWidth="1"/>
    <col min="1031" max="1031" width="15.7109375" style="38" bestFit="1" customWidth="1"/>
    <col min="1032" max="1032" width="18.42578125" style="38" bestFit="1" customWidth="1"/>
    <col min="1033" max="1033" width="15.42578125" style="38" bestFit="1" customWidth="1"/>
    <col min="1034" max="1034" width="9.42578125" style="38" bestFit="1" customWidth="1"/>
    <col min="1035" max="1035" width="15.42578125" style="38" bestFit="1" customWidth="1"/>
    <col min="1036" max="1036" width="9.42578125" style="38" bestFit="1" customWidth="1"/>
    <col min="1037" max="1280" width="9.140625" style="38"/>
    <col min="1281" max="1281" width="18.42578125" style="38" customWidth="1"/>
    <col min="1282" max="1282" width="50.7109375" style="38" customWidth="1"/>
    <col min="1283" max="1283" width="20.140625" style="38" customWidth="1"/>
    <col min="1284" max="1285" width="17.7109375" style="38" bestFit="1" customWidth="1"/>
    <col min="1286" max="1286" width="16.5703125" style="38" bestFit="1" customWidth="1"/>
    <col min="1287" max="1287" width="15.7109375" style="38" bestFit="1" customWidth="1"/>
    <col min="1288" max="1288" width="18.42578125" style="38" bestFit="1" customWidth="1"/>
    <col min="1289" max="1289" width="15.42578125" style="38" bestFit="1" customWidth="1"/>
    <col min="1290" max="1290" width="9.42578125" style="38" bestFit="1" customWidth="1"/>
    <col min="1291" max="1291" width="15.42578125" style="38" bestFit="1" customWidth="1"/>
    <col min="1292" max="1292" width="9.42578125" style="38" bestFit="1" customWidth="1"/>
    <col min="1293" max="1536" width="9.140625" style="38"/>
    <col min="1537" max="1537" width="18.42578125" style="38" customWidth="1"/>
    <col min="1538" max="1538" width="50.7109375" style="38" customWidth="1"/>
    <col min="1539" max="1539" width="20.140625" style="38" customWidth="1"/>
    <col min="1540" max="1541" width="17.7109375" style="38" bestFit="1" customWidth="1"/>
    <col min="1542" max="1542" width="16.5703125" style="38" bestFit="1" customWidth="1"/>
    <col min="1543" max="1543" width="15.7109375" style="38" bestFit="1" customWidth="1"/>
    <col min="1544" max="1544" width="18.42578125" style="38" bestFit="1" customWidth="1"/>
    <col min="1545" max="1545" width="15.42578125" style="38" bestFit="1" customWidth="1"/>
    <col min="1546" max="1546" width="9.42578125" style="38" bestFit="1" customWidth="1"/>
    <col min="1547" max="1547" width="15.42578125" style="38" bestFit="1" customWidth="1"/>
    <col min="1548" max="1548" width="9.42578125" style="38" bestFit="1" customWidth="1"/>
    <col min="1549" max="1792" width="9.140625" style="38"/>
    <col min="1793" max="1793" width="18.42578125" style="38" customWidth="1"/>
    <col min="1794" max="1794" width="50.7109375" style="38" customWidth="1"/>
    <col min="1795" max="1795" width="20.140625" style="38" customWidth="1"/>
    <col min="1796" max="1797" width="17.7109375" style="38" bestFit="1" customWidth="1"/>
    <col min="1798" max="1798" width="16.5703125" style="38" bestFit="1" customWidth="1"/>
    <col min="1799" max="1799" width="15.7109375" style="38" bestFit="1" customWidth="1"/>
    <col min="1800" max="1800" width="18.42578125" style="38" bestFit="1" customWidth="1"/>
    <col min="1801" max="1801" width="15.42578125" style="38" bestFit="1" customWidth="1"/>
    <col min="1802" max="1802" width="9.42578125" style="38" bestFit="1" customWidth="1"/>
    <col min="1803" max="1803" width="15.42578125" style="38" bestFit="1" customWidth="1"/>
    <col min="1804" max="1804" width="9.42578125" style="38" bestFit="1" customWidth="1"/>
    <col min="1805" max="2048" width="9.140625" style="38"/>
    <col min="2049" max="2049" width="18.42578125" style="38" customWidth="1"/>
    <col min="2050" max="2050" width="50.7109375" style="38" customWidth="1"/>
    <col min="2051" max="2051" width="20.140625" style="38" customWidth="1"/>
    <col min="2052" max="2053" width="17.7109375" style="38" bestFit="1" customWidth="1"/>
    <col min="2054" max="2054" width="16.5703125" style="38" bestFit="1" customWidth="1"/>
    <col min="2055" max="2055" width="15.7109375" style="38" bestFit="1" customWidth="1"/>
    <col min="2056" max="2056" width="18.42578125" style="38" bestFit="1" customWidth="1"/>
    <col min="2057" max="2057" width="15.42578125" style="38" bestFit="1" customWidth="1"/>
    <col min="2058" max="2058" width="9.42578125" style="38" bestFit="1" customWidth="1"/>
    <col min="2059" max="2059" width="15.42578125" style="38" bestFit="1" customWidth="1"/>
    <col min="2060" max="2060" width="9.42578125" style="38" bestFit="1" customWidth="1"/>
    <col min="2061" max="2304" width="9.140625" style="38"/>
    <col min="2305" max="2305" width="18.42578125" style="38" customWidth="1"/>
    <col min="2306" max="2306" width="50.7109375" style="38" customWidth="1"/>
    <col min="2307" max="2307" width="20.140625" style="38" customWidth="1"/>
    <col min="2308" max="2309" width="17.7109375" style="38" bestFit="1" customWidth="1"/>
    <col min="2310" max="2310" width="16.5703125" style="38" bestFit="1" customWidth="1"/>
    <col min="2311" max="2311" width="15.7109375" style="38" bestFit="1" customWidth="1"/>
    <col min="2312" max="2312" width="18.42578125" style="38" bestFit="1" customWidth="1"/>
    <col min="2313" max="2313" width="15.42578125" style="38" bestFit="1" customWidth="1"/>
    <col min="2314" max="2314" width="9.42578125" style="38" bestFit="1" customWidth="1"/>
    <col min="2315" max="2315" width="15.42578125" style="38" bestFit="1" customWidth="1"/>
    <col min="2316" max="2316" width="9.42578125" style="38" bestFit="1" customWidth="1"/>
    <col min="2317" max="2560" width="9.140625" style="38"/>
    <col min="2561" max="2561" width="18.42578125" style="38" customWidth="1"/>
    <col min="2562" max="2562" width="50.7109375" style="38" customWidth="1"/>
    <col min="2563" max="2563" width="20.140625" style="38" customWidth="1"/>
    <col min="2564" max="2565" width="17.7109375" style="38" bestFit="1" customWidth="1"/>
    <col min="2566" max="2566" width="16.5703125" style="38" bestFit="1" customWidth="1"/>
    <col min="2567" max="2567" width="15.7109375" style="38" bestFit="1" customWidth="1"/>
    <col min="2568" max="2568" width="18.42578125" style="38" bestFit="1" customWidth="1"/>
    <col min="2569" max="2569" width="15.42578125" style="38" bestFit="1" customWidth="1"/>
    <col min="2570" max="2570" width="9.42578125" style="38" bestFit="1" customWidth="1"/>
    <col min="2571" max="2571" width="15.42578125" style="38" bestFit="1" customWidth="1"/>
    <col min="2572" max="2572" width="9.42578125" style="38" bestFit="1" customWidth="1"/>
    <col min="2573" max="2816" width="9.140625" style="38"/>
    <col min="2817" max="2817" width="18.42578125" style="38" customWidth="1"/>
    <col min="2818" max="2818" width="50.7109375" style="38" customWidth="1"/>
    <col min="2819" max="2819" width="20.140625" style="38" customWidth="1"/>
    <col min="2820" max="2821" width="17.7109375" style="38" bestFit="1" customWidth="1"/>
    <col min="2822" max="2822" width="16.5703125" style="38" bestFit="1" customWidth="1"/>
    <col min="2823" max="2823" width="15.7109375" style="38" bestFit="1" customWidth="1"/>
    <col min="2824" max="2824" width="18.42578125" style="38" bestFit="1" customWidth="1"/>
    <col min="2825" max="2825" width="15.42578125" style="38" bestFit="1" customWidth="1"/>
    <col min="2826" max="2826" width="9.42578125" style="38" bestFit="1" customWidth="1"/>
    <col min="2827" max="2827" width="15.42578125" style="38" bestFit="1" customWidth="1"/>
    <col min="2828" max="2828" width="9.42578125" style="38" bestFit="1" customWidth="1"/>
    <col min="2829" max="3072" width="9.140625" style="38"/>
    <col min="3073" max="3073" width="18.42578125" style="38" customWidth="1"/>
    <col min="3074" max="3074" width="50.7109375" style="38" customWidth="1"/>
    <col min="3075" max="3075" width="20.140625" style="38" customWidth="1"/>
    <col min="3076" max="3077" width="17.7109375" style="38" bestFit="1" customWidth="1"/>
    <col min="3078" max="3078" width="16.5703125" style="38" bestFit="1" customWidth="1"/>
    <col min="3079" max="3079" width="15.7109375" style="38" bestFit="1" customWidth="1"/>
    <col min="3080" max="3080" width="18.42578125" style="38" bestFit="1" customWidth="1"/>
    <col min="3081" max="3081" width="15.42578125" style="38" bestFit="1" customWidth="1"/>
    <col min="3082" max="3082" width="9.42578125" style="38" bestFit="1" customWidth="1"/>
    <col min="3083" max="3083" width="15.42578125" style="38" bestFit="1" customWidth="1"/>
    <col min="3084" max="3084" width="9.42578125" style="38" bestFit="1" customWidth="1"/>
    <col min="3085" max="3328" width="9.140625" style="38"/>
    <col min="3329" max="3329" width="18.42578125" style="38" customWidth="1"/>
    <col min="3330" max="3330" width="50.7109375" style="38" customWidth="1"/>
    <col min="3331" max="3331" width="20.140625" style="38" customWidth="1"/>
    <col min="3332" max="3333" width="17.7109375" style="38" bestFit="1" customWidth="1"/>
    <col min="3334" max="3334" width="16.5703125" style="38" bestFit="1" customWidth="1"/>
    <col min="3335" max="3335" width="15.7109375" style="38" bestFit="1" customWidth="1"/>
    <col min="3336" max="3336" width="18.42578125" style="38" bestFit="1" customWidth="1"/>
    <col min="3337" max="3337" width="15.42578125" style="38" bestFit="1" customWidth="1"/>
    <col min="3338" max="3338" width="9.42578125" style="38" bestFit="1" customWidth="1"/>
    <col min="3339" max="3339" width="15.42578125" style="38" bestFit="1" customWidth="1"/>
    <col min="3340" max="3340" width="9.42578125" style="38" bestFit="1" customWidth="1"/>
    <col min="3341" max="3584" width="9.140625" style="38"/>
    <col min="3585" max="3585" width="18.42578125" style="38" customWidth="1"/>
    <col min="3586" max="3586" width="50.7109375" style="38" customWidth="1"/>
    <col min="3587" max="3587" width="20.140625" style="38" customWidth="1"/>
    <col min="3588" max="3589" width="17.7109375" style="38" bestFit="1" customWidth="1"/>
    <col min="3590" max="3590" width="16.5703125" style="38" bestFit="1" customWidth="1"/>
    <col min="3591" max="3591" width="15.7109375" style="38" bestFit="1" customWidth="1"/>
    <col min="3592" max="3592" width="18.42578125" style="38" bestFit="1" customWidth="1"/>
    <col min="3593" max="3593" width="15.42578125" style="38" bestFit="1" customWidth="1"/>
    <col min="3594" max="3594" width="9.42578125" style="38" bestFit="1" customWidth="1"/>
    <col min="3595" max="3595" width="15.42578125" style="38" bestFit="1" customWidth="1"/>
    <col min="3596" max="3596" width="9.42578125" style="38" bestFit="1" customWidth="1"/>
    <col min="3597" max="3840" width="9.140625" style="38"/>
    <col min="3841" max="3841" width="18.42578125" style="38" customWidth="1"/>
    <col min="3842" max="3842" width="50.7109375" style="38" customWidth="1"/>
    <col min="3843" max="3843" width="20.140625" style="38" customWidth="1"/>
    <col min="3844" max="3845" width="17.7109375" style="38" bestFit="1" customWidth="1"/>
    <col min="3846" max="3846" width="16.5703125" style="38" bestFit="1" customWidth="1"/>
    <col min="3847" max="3847" width="15.7109375" style="38" bestFit="1" customWidth="1"/>
    <col min="3848" max="3848" width="18.42578125" style="38" bestFit="1" customWidth="1"/>
    <col min="3849" max="3849" width="15.42578125" style="38" bestFit="1" customWidth="1"/>
    <col min="3850" max="3850" width="9.42578125" style="38" bestFit="1" customWidth="1"/>
    <col min="3851" max="3851" width="15.42578125" style="38" bestFit="1" customWidth="1"/>
    <col min="3852" max="3852" width="9.42578125" style="38" bestFit="1" customWidth="1"/>
    <col min="3853" max="4096" width="9.140625" style="38"/>
    <col min="4097" max="4097" width="18.42578125" style="38" customWidth="1"/>
    <col min="4098" max="4098" width="50.7109375" style="38" customWidth="1"/>
    <col min="4099" max="4099" width="20.140625" style="38" customWidth="1"/>
    <col min="4100" max="4101" width="17.7109375" style="38" bestFit="1" customWidth="1"/>
    <col min="4102" max="4102" width="16.5703125" style="38" bestFit="1" customWidth="1"/>
    <col min="4103" max="4103" width="15.7109375" style="38" bestFit="1" customWidth="1"/>
    <col min="4104" max="4104" width="18.42578125" style="38" bestFit="1" customWidth="1"/>
    <col min="4105" max="4105" width="15.42578125" style="38" bestFit="1" customWidth="1"/>
    <col min="4106" max="4106" width="9.42578125" style="38" bestFit="1" customWidth="1"/>
    <col min="4107" max="4107" width="15.42578125" style="38" bestFit="1" customWidth="1"/>
    <col min="4108" max="4108" width="9.42578125" style="38" bestFit="1" customWidth="1"/>
    <col min="4109" max="4352" width="9.140625" style="38"/>
    <col min="4353" max="4353" width="18.42578125" style="38" customWidth="1"/>
    <col min="4354" max="4354" width="50.7109375" style="38" customWidth="1"/>
    <col min="4355" max="4355" width="20.140625" style="38" customWidth="1"/>
    <col min="4356" max="4357" width="17.7109375" style="38" bestFit="1" customWidth="1"/>
    <col min="4358" max="4358" width="16.5703125" style="38" bestFit="1" customWidth="1"/>
    <col min="4359" max="4359" width="15.7109375" style="38" bestFit="1" customWidth="1"/>
    <col min="4360" max="4360" width="18.42578125" style="38" bestFit="1" customWidth="1"/>
    <col min="4361" max="4361" width="15.42578125" style="38" bestFit="1" customWidth="1"/>
    <col min="4362" max="4362" width="9.42578125" style="38" bestFit="1" customWidth="1"/>
    <col min="4363" max="4363" width="15.42578125" style="38" bestFit="1" customWidth="1"/>
    <col min="4364" max="4364" width="9.42578125" style="38" bestFit="1" customWidth="1"/>
    <col min="4365" max="4608" width="9.140625" style="38"/>
    <col min="4609" max="4609" width="18.42578125" style="38" customWidth="1"/>
    <col min="4610" max="4610" width="50.7109375" style="38" customWidth="1"/>
    <col min="4611" max="4611" width="20.140625" style="38" customWidth="1"/>
    <col min="4612" max="4613" width="17.7109375" style="38" bestFit="1" customWidth="1"/>
    <col min="4614" max="4614" width="16.5703125" style="38" bestFit="1" customWidth="1"/>
    <col min="4615" max="4615" width="15.7109375" style="38" bestFit="1" customWidth="1"/>
    <col min="4616" max="4616" width="18.42578125" style="38" bestFit="1" customWidth="1"/>
    <col min="4617" max="4617" width="15.42578125" style="38" bestFit="1" customWidth="1"/>
    <col min="4618" max="4618" width="9.42578125" style="38" bestFit="1" customWidth="1"/>
    <col min="4619" max="4619" width="15.42578125" style="38" bestFit="1" customWidth="1"/>
    <col min="4620" max="4620" width="9.42578125" style="38" bestFit="1" customWidth="1"/>
    <col min="4621" max="4864" width="9.140625" style="38"/>
    <col min="4865" max="4865" width="18.42578125" style="38" customWidth="1"/>
    <col min="4866" max="4866" width="50.7109375" style="38" customWidth="1"/>
    <col min="4867" max="4867" width="20.140625" style="38" customWidth="1"/>
    <col min="4868" max="4869" width="17.7109375" style="38" bestFit="1" customWidth="1"/>
    <col min="4870" max="4870" width="16.5703125" style="38" bestFit="1" customWidth="1"/>
    <col min="4871" max="4871" width="15.7109375" style="38" bestFit="1" customWidth="1"/>
    <col min="4872" max="4872" width="18.42578125" style="38" bestFit="1" customWidth="1"/>
    <col min="4873" max="4873" width="15.42578125" style="38" bestFit="1" customWidth="1"/>
    <col min="4874" max="4874" width="9.42578125" style="38" bestFit="1" customWidth="1"/>
    <col min="4875" max="4875" width="15.42578125" style="38" bestFit="1" customWidth="1"/>
    <col min="4876" max="4876" width="9.42578125" style="38" bestFit="1" customWidth="1"/>
    <col min="4877" max="5120" width="9.140625" style="38"/>
    <col min="5121" max="5121" width="18.42578125" style="38" customWidth="1"/>
    <col min="5122" max="5122" width="50.7109375" style="38" customWidth="1"/>
    <col min="5123" max="5123" width="20.140625" style="38" customWidth="1"/>
    <col min="5124" max="5125" width="17.7109375" style="38" bestFit="1" customWidth="1"/>
    <col min="5126" max="5126" width="16.5703125" style="38" bestFit="1" customWidth="1"/>
    <col min="5127" max="5127" width="15.7109375" style="38" bestFit="1" customWidth="1"/>
    <col min="5128" max="5128" width="18.42578125" style="38" bestFit="1" customWidth="1"/>
    <col min="5129" max="5129" width="15.42578125" style="38" bestFit="1" customWidth="1"/>
    <col min="5130" max="5130" width="9.42578125" style="38" bestFit="1" customWidth="1"/>
    <col min="5131" max="5131" width="15.42578125" style="38" bestFit="1" customWidth="1"/>
    <col min="5132" max="5132" width="9.42578125" style="38" bestFit="1" customWidth="1"/>
    <col min="5133" max="5376" width="9.140625" style="38"/>
    <col min="5377" max="5377" width="18.42578125" style="38" customWidth="1"/>
    <col min="5378" max="5378" width="50.7109375" style="38" customWidth="1"/>
    <col min="5379" max="5379" width="20.140625" style="38" customWidth="1"/>
    <col min="5380" max="5381" width="17.7109375" style="38" bestFit="1" customWidth="1"/>
    <col min="5382" max="5382" width="16.5703125" style="38" bestFit="1" customWidth="1"/>
    <col min="5383" max="5383" width="15.7109375" style="38" bestFit="1" customWidth="1"/>
    <col min="5384" max="5384" width="18.42578125" style="38" bestFit="1" customWidth="1"/>
    <col min="5385" max="5385" width="15.42578125" style="38" bestFit="1" customWidth="1"/>
    <col min="5386" max="5386" width="9.42578125" style="38" bestFit="1" customWidth="1"/>
    <col min="5387" max="5387" width="15.42578125" style="38" bestFit="1" customWidth="1"/>
    <col min="5388" max="5388" width="9.42578125" style="38" bestFit="1" customWidth="1"/>
    <col min="5389" max="5632" width="9.140625" style="38"/>
    <col min="5633" max="5633" width="18.42578125" style="38" customWidth="1"/>
    <col min="5634" max="5634" width="50.7109375" style="38" customWidth="1"/>
    <col min="5635" max="5635" width="20.140625" style="38" customWidth="1"/>
    <col min="5636" max="5637" width="17.7109375" style="38" bestFit="1" customWidth="1"/>
    <col min="5638" max="5638" width="16.5703125" style="38" bestFit="1" customWidth="1"/>
    <col min="5639" max="5639" width="15.7109375" style="38" bestFit="1" customWidth="1"/>
    <col min="5640" max="5640" width="18.42578125" style="38" bestFit="1" customWidth="1"/>
    <col min="5641" max="5641" width="15.42578125" style="38" bestFit="1" customWidth="1"/>
    <col min="5642" max="5642" width="9.42578125" style="38" bestFit="1" customWidth="1"/>
    <col min="5643" max="5643" width="15.42578125" style="38" bestFit="1" customWidth="1"/>
    <col min="5644" max="5644" width="9.42578125" style="38" bestFit="1" customWidth="1"/>
    <col min="5645" max="5888" width="9.140625" style="38"/>
    <col min="5889" max="5889" width="18.42578125" style="38" customWidth="1"/>
    <col min="5890" max="5890" width="50.7109375" style="38" customWidth="1"/>
    <col min="5891" max="5891" width="20.140625" style="38" customWidth="1"/>
    <col min="5892" max="5893" width="17.7109375" style="38" bestFit="1" customWidth="1"/>
    <col min="5894" max="5894" width="16.5703125" style="38" bestFit="1" customWidth="1"/>
    <col min="5895" max="5895" width="15.7109375" style="38" bestFit="1" customWidth="1"/>
    <col min="5896" max="5896" width="18.42578125" style="38" bestFit="1" customWidth="1"/>
    <col min="5897" max="5897" width="15.42578125" style="38" bestFit="1" customWidth="1"/>
    <col min="5898" max="5898" width="9.42578125" style="38" bestFit="1" customWidth="1"/>
    <col min="5899" max="5899" width="15.42578125" style="38" bestFit="1" customWidth="1"/>
    <col min="5900" max="5900" width="9.42578125" style="38" bestFit="1" customWidth="1"/>
    <col min="5901" max="6144" width="9.140625" style="38"/>
    <col min="6145" max="6145" width="18.42578125" style="38" customWidth="1"/>
    <col min="6146" max="6146" width="50.7109375" style="38" customWidth="1"/>
    <col min="6147" max="6147" width="20.140625" style="38" customWidth="1"/>
    <col min="6148" max="6149" width="17.7109375" style="38" bestFit="1" customWidth="1"/>
    <col min="6150" max="6150" width="16.5703125" style="38" bestFit="1" customWidth="1"/>
    <col min="6151" max="6151" width="15.7109375" style="38" bestFit="1" customWidth="1"/>
    <col min="6152" max="6152" width="18.42578125" style="38" bestFit="1" customWidth="1"/>
    <col min="6153" max="6153" width="15.42578125" style="38" bestFit="1" customWidth="1"/>
    <col min="6154" max="6154" width="9.42578125" style="38" bestFit="1" customWidth="1"/>
    <col min="6155" max="6155" width="15.42578125" style="38" bestFit="1" customWidth="1"/>
    <col min="6156" max="6156" width="9.42578125" style="38" bestFit="1" customWidth="1"/>
    <col min="6157" max="6400" width="9.140625" style="38"/>
    <col min="6401" max="6401" width="18.42578125" style="38" customWidth="1"/>
    <col min="6402" max="6402" width="50.7109375" style="38" customWidth="1"/>
    <col min="6403" max="6403" width="20.140625" style="38" customWidth="1"/>
    <col min="6404" max="6405" width="17.7109375" style="38" bestFit="1" customWidth="1"/>
    <col min="6406" max="6406" width="16.5703125" style="38" bestFit="1" customWidth="1"/>
    <col min="6407" max="6407" width="15.7109375" style="38" bestFit="1" customWidth="1"/>
    <col min="6408" max="6408" width="18.42578125" style="38" bestFit="1" customWidth="1"/>
    <col min="6409" max="6409" width="15.42578125" style="38" bestFit="1" customWidth="1"/>
    <col min="6410" max="6410" width="9.42578125" style="38" bestFit="1" customWidth="1"/>
    <col min="6411" max="6411" width="15.42578125" style="38" bestFit="1" customWidth="1"/>
    <col min="6412" max="6412" width="9.42578125" style="38" bestFit="1" customWidth="1"/>
    <col min="6413" max="6656" width="9.140625" style="38"/>
    <col min="6657" max="6657" width="18.42578125" style="38" customWidth="1"/>
    <col min="6658" max="6658" width="50.7109375" style="38" customWidth="1"/>
    <col min="6659" max="6659" width="20.140625" style="38" customWidth="1"/>
    <col min="6660" max="6661" width="17.7109375" style="38" bestFit="1" customWidth="1"/>
    <col min="6662" max="6662" width="16.5703125" style="38" bestFit="1" customWidth="1"/>
    <col min="6663" max="6663" width="15.7109375" style="38" bestFit="1" customWidth="1"/>
    <col min="6664" max="6664" width="18.42578125" style="38" bestFit="1" customWidth="1"/>
    <col min="6665" max="6665" width="15.42578125" style="38" bestFit="1" customWidth="1"/>
    <col min="6666" max="6666" width="9.42578125" style="38" bestFit="1" customWidth="1"/>
    <col min="6667" max="6667" width="15.42578125" style="38" bestFit="1" customWidth="1"/>
    <col min="6668" max="6668" width="9.42578125" style="38" bestFit="1" customWidth="1"/>
    <col min="6669" max="6912" width="9.140625" style="38"/>
    <col min="6913" max="6913" width="18.42578125" style="38" customWidth="1"/>
    <col min="6914" max="6914" width="50.7109375" style="38" customWidth="1"/>
    <col min="6915" max="6915" width="20.140625" style="38" customWidth="1"/>
    <col min="6916" max="6917" width="17.7109375" style="38" bestFit="1" customWidth="1"/>
    <col min="6918" max="6918" width="16.5703125" style="38" bestFit="1" customWidth="1"/>
    <col min="6919" max="6919" width="15.7109375" style="38" bestFit="1" customWidth="1"/>
    <col min="6920" max="6920" width="18.42578125" style="38" bestFit="1" customWidth="1"/>
    <col min="6921" max="6921" width="15.42578125" style="38" bestFit="1" customWidth="1"/>
    <col min="6922" max="6922" width="9.42578125" style="38" bestFit="1" customWidth="1"/>
    <col min="6923" max="6923" width="15.42578125" style="38" bestFit="1" customWidth="1"/>
    <col min="6924" max="6924" width="9.42578125" style="38" bestFit="1" customWidth="1"/>
    <col min="6925" max="7168" width="9.140625" style="38"/>
    <col min="7169" max="7169" width="18.42578125" style="38" customWidth="1"/>
    <col min="7170" max="7170" width="50.7109375" style="38" customWidth="1"/>
    <col min="7171" max="7171" width="20.140625" style="38" customWidth="1"/>
    <col min="7172" max="7173" width="17.7109375" style="38" bestFit="1" customWidth="1"/>
    <col min="7174" max="7174" width="16.5703125" style="38" bestFit="1" customWidth="1"/>
    <col min="7175" max="7175" width="15.7109375" style="38" bestFit="1" customWidth="1"/>
    <col min="7176" max="7176" width="18.42578125" style="38" bestFit="1" customWidth="1"/>
    <col min="7177" max="7177" width="15.42578125" style="38" bestFit="1" customWidth="1"/>
    <col min="7178" max="7178" width="9.42578125" style="38" bestFit="1" customWidth="1"/>
    <col min="7179" max="7179" width="15.42578125" style="38" bestFit="1" customWidth="1"/>
    <col min="7180" max="7180" width="9.42578125" style="38" bestFit="1" customWidth="1"/>
    <col min="7181" max="7424" width="9.140625" style="38"/>
    <col min="7425" max="7425" width="18.42578125" style="38" customWidth="1"/>
    <col min="7426" max="7426" width="50.7109375" style="38" customWidth="1"/>
    <col min="7427" max="7427" width="20.140625" style="38" customWidth="1"/>
    <col min="7428" max="7429" width="17.7109375" style="38" bestFit="1" customWidth="1"/>
    <col min="7430" max="7430" width="16.5703125" style="38" bestFit="1" customWidth="1"/>
    <col min="7431" max="7431" width="15.7109375" style="38" bestFit="1" customWidth="1"/>
    <col min="7432" max="7432" width="18.42578125" style="38" bestFit="1" customWidth="1"/>
    <col min="7433" max="7433" width="15.42578125" style="38" bestFit="1" customWidth="1"/>
    <col min="7434" max="7434" width="9.42578125" style="38" bestFit="1" customWidth="1"/>
    <col min="7435" max="7435" width="15.42578125" style="38" bestFit="1" customWidth="1"/>
    <col min="7436" max="7436" width="9.42578125" style="38" bestFit="1" customWidth="1"/>
    <col min="7437" max="7680" width="9.140625" style="38"/>
    <col min="7681" max="7681" width="18.42578125" style="38" customWidth="1"/>
    <col min="7682" max="7682" width="50.7109375" style="38" customWidth="1"/>
    <col min="7683" max="7683" width="20.140625" style="38" customWidth="1"/>
    <col min="7684" max="7685" width="17.7109375" style="38" bestFit="1" customWidth="1"/>
    <col min="7686" max="7686" width="16.5703125" style="38" bestFit="1" customWidth="1"/>
    <col min="7687" max="7687" width="15.7109375" style="38" bestFit="1" customWidth="1"/>
    <col min="7688" max="7688" width="18.42578125" style="38" bestFit="1" customWidth="1"/>
    <col min="7689" max="7689" width="15.42578125" style="38" bestFit="1" customWidth="1"/>
    <col min="7690" max="7690" width="9.42578125" style="38" bestFit="1" customWidth="1"/>
    <col min="7691" max="7691" width="15.42578125" style="38" bestFit="1" customWidth="1"/>
    <col min="7692" max="7692" width="9.42578125" style="38" bestFit="1" customWidth="1"/>
    <col min="7693" max="7936" width="9.140625" style="38"/>
    <col min="7937" max="7937" width="18.42578125" style="38" customWidth="1"/>
    <col min="7938" max="7938" width="50.7109375" style="38" customWidth="1"/>
    <col min="7939" max="7939" width="20.140625" style="38" customWidth="1"/>
    <col min="7940" max="7941" width="17.7109375" style="38" bestFit="1" customWidth="1"/>
    <col min="7942" max="7942" width="16.5703125" style="38" bestFit="1" customWidth="1"/>
    <col min="7943" max="7943" width="15.7109375" style="38" bestFit="1" customWidth="1"/>
    <col min="7944" max="7944" width="18.42578125" style="38" bestFit="1" customWidth="1"/>
    <col min="7945" max="7945" width="15.42578125" style="38" bestFit="1" customWidth="1"/>
    <col min="7946" max="7946" width="9.42578125" style="38" bestFit="1" customWidth="1"/>
    <col min="7947" max="7947" width="15.42578125" style="38" bestFit="1" customWidth="1"/>
    <col min="7948" max="7948" width="9.42578125" style="38" bestFit="1" customWidth="1"/>
    <col min="7949" max="8192" width="9.140625" style="38"/>
    <col min="8193" max="8193" width="18.42578125" style="38" customWidth="1"/>
    <col min="8194" max="8194" width="50.7109375" style="38" customWidth="1"/>
    <col min="8195" max="8195" width="20.140625" style="38" customWidth="1"/>
    <col min="8196" max="8197" width="17.7109375" style="38" bestFit="1" customWidth="1"/>
    <col min="8198" max="8198" width="16.5703125" style="38" bestFit="1" customWidth="1"/>
    <col min="8199" max="8199" width="15.7109375" style="38" bestFit="1" customWidth="1"/>
    <col min="8200" max="8200" width="18.42578125" style="38" bestFit="1" customWidth="1"/>
    <col min="8201" max="8201" width="15.42578125" style="38" bestFit="1" customWidth="1"/>
    <col min="8202" max="8202" width="9.42578125" style="38" bestFit="1" customWidth="1"/>
    <col min="8203" max="8203" width="15.42578125" style="38" bestFit="1" customWidth="1"/>
    <col min="8204" max="8204" width="9.42578125" style="38" bestFit="1" customWidth="1"/>
    <col min="8205" max="8448" width="9.140625" style="38"/>
    <col min="8449" max="8449" width="18.42578125" style="38" customWidth="1"/>
    <col min="8450" max="8450" width="50.7109375" style="38" customWidth="1"/>
    <col min="8451" max="8451" width="20.140625" style="38" customWidth="1"/>
    <col min="8452" max="8453" width="17.7109375" style="38" bestFit="1" customWidth="1"/>
    <col min="8454" max="8454" width="16.5703125" style="38" bestFit="1" customWidth="1"/>
    <col min="8455" max="8455" width="15.7109375" style="38" bestFit="1" customWidth="1"/>
    <col min="8456" max="8456" width="18.42578125" style="38" bestFit="1" customWidth="1"/>
    <col min="8457" max="8457" width="15.42578125" style="38" bestFit="1" customWidth="1"/>
    <col min="8458" max="8458" width="9.42578125" style="38" bestFit="1" customWidth="1"/>
    <col min="8459" max="8459" width="15.42578125" style="38" bestFit="1" customWidth="1"/>
    <col min="8460" max="8460" width="9.42578125" style="38" bestFit="1" customWidth="1"/>
    <col min="8461" max="8704" width="9.140625" style="38"/>
    <col min="8705" max="8705" width="18.42578125" style="38" customWidth="1"/>
    <col min="8706" max="8706" width="50.7109375" style="38" customWidth="1"/>
    <col min="8707" max="8707" width="20.140625" style="38" customWidth="1"/>
    <col min="8708" max="8709" width="17.7109375" style="38" bestFit="1" customWidth="1"/>
    <col min="8710" max="8710" width="16.5703125" style="38" bestFit="1" customWidth="1"/>
    <col min="8711" max="8711" width="15.7109375" style="38" bestFit="1" customWidth="1"/>
    <col min="8712" max="8712" width="18.42578125" style="38" bestFit="1" customWidth="1"/>
    <col min="8713" max="8713" width="15.42578125" style="38" bestFit="1" customWidth="1"/>
    <col min="8714" max="8714" width="9.42578125" style="38" bestFit="1" customWidth="1"/>
    <col min="8715" max="8715" width="15.42578125" style="38" bestFit="1" customWidth="1"/>
    <col min="8716" max="8716" width="9.42578125" style="38" bestFit="1" customWidth="1"/>
    <col min="8717" max="8960" width="9.140625" style="38"/>
    <col min="8961" max="8961" width="18.42578125" style="38" customWidth="1"/>
    <col min="8962" max="8962" width="50.7109375" style="38" customWidth="1"/>
    <col min="8963" max="8963" width="20.140625" style="38" customWidth="1"/>
    <col min="8964" max="8965" width="17.7109375" style="38" bestFit="1" customWidth="1"/>
    <col min="8966" max="8966" width="16.5703125" style="38" bestFit="1" customWidth="1"/>
    <col min="8967" max="8967" width="15.7109375" style="38" bestFit="1" customWidth="1"/>
    <col min="8968" max="8968" width="18.42578125" style="38" bestFit="1" customWidth="1"/>
    <col min="8969" max="8969" width="15.42578125" style="38" bestFit="1" customWidth="1"/>
    <col min="8970" max="8970" width="9.42578125" style="38" bestFit="1" customWidth="1"/>
    <col min="8971" max="8971" width="15.42578125" style="38" bestFit="1" customWidth="1"/>
    <col min="8972" max="8972" width="9.42578125" style="38" bestFit="1" customWidth="1"/>
    <col min="8973" max="9216" width="9.140625" style="38"/>
    <col min="9217" max="9217" width="18.42578125" style="38" customWidth="1"/>
    <col min="9218" max="9218" width="50.7109375" style="38" customWidth="1"/>
    <col min="9219" max="9219" width="20.140625" style="38" customWidth="1"/>
    <col min="9220" max="9221" width="17.7109375" style="38" bestFit="1" customWidth="1"/>
    <col min="9222" max="9222" width="16.5703125" style="38" bestFit="1" customWidth="1"/>
    <col min="9223" max="9223" width="15.7109375" style="38" bestFit="1" customWidth="1"/>
    <col min="9224" max="9224" width="18.42578125" style="38" bestFit="1" customWidth="1"/>
    <col min="9225" max="9225" width="15.42578125" style="38" bestFit="1" customWidth="1"/>
    <col min="9226" max="9226" width="9.42578125" style="38" bestFit="1" customWidth="1"/>
    <col min="9227" max="9227" width="15.42578125" style="38" bestFit="1" customWidth="1"/>
    <col min="9228" max="9228" width="9.42578125" style="38" bestFit="1" customWidth="1"/>
    <col min="9229" max="9472" width="9.140625" style="38"/>
    <col min="9473" max="9473" width="18.42578125" style="38" customWidth="1"/>
    <col min="9474" max="9474" width="50.7109375" style="38" customWidth="1"/>
    <col min="9475" max="9475" width="20.140625" style="38" customWidth="1"/>
    <col min="9476" max="9477" width="17.7109375" style="38" bestFit="1" customWidth="1"/>
    <col min="9478" max="9478" width="16.5703125" style="38" bestFit="1" customWidth="1"/>
    <col min="9479" max="9479" width="15.7109375" style="38" bestFit="1" customWidth="1"/>
    <col min="9480" max="9480" width="18.42578125" style="38" bestFit="1" customWidth="1"/>
    <col min="9481" max="9481" width="15.42578125" style="38" bestFit="1" customWidth="1"/>
    <col min="9482" max="9482" width="9.42578125" style="38" bestFit="1" customWidth="1"/>
    <col min="9483" max="9483" width="15.42578125" style="38" bestFit="1" customWidth="1"/>
    <col min="9484" max="9484" width="9.42578125" style="38" bestFit="1" customWidth="1"/>
    <col min="9485" max="9728" width="9.140625" style="38"/>
    <col min="9729" max="9729" width="18.42578125" style="38" customWidth="1"/>
    <col min="9730" max="9730" width="50.7109375" style="38" customWidth="1"/>
    <col min="9731" max="9731" width="20.140625" style="38" customWidth="1"/>
    <col min="9732" max="9733" width="17.7109375" style="38" bestFit="1" customWidth="1"/>
    <col min="9734" max="9734" width="16.5703125" style="38" bestFit="1" customWidth="1"/>
    <col min="9735" max="9735" width="15.7109375" style="38" bestFit="1" customWidth="1"/>
    <col min="9736" max="9736" width="18.42578125" style="38" bestFit="1" customWidth="1"/>
    <col min="9737" max="9737" width="15.42578125" style="38" bestFit="1" customWidth="1"/>
    <col min="9738" max="9738" width="9.42578125" style="38" bestFit="1" customWidth="1"/>
    <col min="9739" max="9739" width="15.42578125" style="38" bestFit="1" customWidth="1"/>
    <col min="9740" max="9740" width="9.42578125" style="38" bestFit="1" customWidth="1"/>
    <col min="9741" max="9984" width="9.140625" style="38"/>
    <col min="9985" max="9985" width="18.42578125" style="38" customWidth="1"/>
    <col min="9986" max="9986" width="50.7109375" style="38" customWidth="1"/>
    <col min="9987" max="9987" width="20.140625" style="38" customWidth="1"/>
    <col min="9988" max="9989" width="17.7109375" style="38" bestFit="1" customWidth="1"/>
    <col min="9990" max="9990" width="16.5703125" style="38" bestFit="1" customWidth="1"/>
    <col min="9991" max="9991" width="15.7109375" style="38" bestFit="1" customWidth="1"/>
    <col min="9992" max="9992" width="18.42578125" style="38" bestFit="1" customWidth="1"/>
    <col min="9993" max="9993" width="15.42578125" style="38" bestFit="1" customWidth="1"/>
    <col min="9994" max="9994" width="9.42578125" style="38" bestFit="1" customWidth="1"/>
    <col min="9995" max="9995" width="15.42578125" style="38" bestFit="1" customWidth="1"/>
    <col min="9996" max="9996" width="9.42578125" style="38" bestFit="1" customWidth="1"/>
    <col min="9997" max="10240" width="9.140625" style="38"/>
    <col min="10241" max="10241" width="18.42578125" style="38" customWidth="1"/>
    <col min="10242" max="10242" width="50.7109375" style="38" customWidth="1"/>
    <col min="10243" max="10243" width="20.140625" style="38" customWidth="1"/>
    <col min="10244" max="10245" width="17.7109375" style="38" bestFit="1" customWidth="1"/>
    <col min="10246" max="10246" width="16.5703125" style="38" bestFit="1" customWidth="1"/>
    <col min="10247" max="10247" width="15.7109375" style="38" bestFit="1" customWidth="1"/>
    <col min="10248" max="10248" width="18.42578125" style="38" bestFit="1" customWidth="1"/>
    <col min="10249" max="10249" width="15.42578125" style="38" bestFit="1" customWidth="1"/>
    <col min="10250" max="10250" width="9.42578125" style="38" bestFit="1" customWidth="1"/>
    <col min="10251" max="10251" width="15.42578125" style="38" bestFit="1" customWidth="1"/>
    <col min="10252" max="10252" width="9.42578125" style="38" bestFit="1" customWidth="1"/>
    <col min="10253" max="10496" width="9.140625" style="38"/>
    <col min="10497" max="10497" width="18.42578125" style="38" customWidth="1"/>
    <col min="10498" max="10498" width="50.7109375" style="38" customWidth="1"/>
    <col min="10499" max="10499" width="20.140625" style="38" customWidth="1"/>
    <col min="10500" max="10501" width="17.7109375" style="38" bestFit="1" customWidth="1"/>
    <col min="10502" max="10502" width="16.5703125" style="38" bestFit="1" customWidth="1"/>
    <col min="10503" max="10503" width="15.7109375" style="38" bestFit="1" customWidth="1"/>
    <col min="10504" max="10504" width="18.42578125" style="38" bestFit="1" customWidth="1"/>
    <col min="10505" max="10505" width="15.42578125" style="38" bestFit="1" customWidth="1"/>
    <col min="10506" max="10506" width="9.42578125" style="38" bestFit="1" customWidth="1"/>
    <col min="10507" max="10507" width="15.42578125" style="38" bestFit="1" customWidth="1"/>
    <col min="10508" max="10508" width="9.42578125" style="38" bestFit="1" customWidth="1"/>
    <col min="10509" max="10752" width="9.140625" style="38"/>
    <col min="10753" max="10753" width="18.42578125" style="38" customWidth="1"/>
    <col min="10754" max="10754" width="50.7109375" style="38" customWidth="1"/>
    <col min="10755" max="10755" width="20.140625" style="38" customWidth="1"/>
    <col min="10756" max="10757" width="17.7109375" style="38" bestFit="1" customWidth="1"/>
    <col min="10758" max="10758" width="16.5703125" style="38" bestFit="1" customWidth="1"/>
    <col min="10759" max="10759" width="15.7109375" style="38" bestFit="1" customWidth="1"/>
    <col min="10760" max="10760" width="18.42578125" style="38" bestFit="1" customWidth="1"/>
    <col min="10761" max="10761" width="15.42578125" style="38" bestFit="1" customWidth="1"/>
    <col min="10762" max="10762" width="9.42578125" style="38" bestFit="1" customWidth="1"/>
    <col min="10763" max="10763" width="15.42578125" style="38" bestFit="1" customWidth="1"/>
    <col min="10764" max="10764" width="9.42578125" style="38" bestFit="1" customWidth="1"/>
    <col min="10765" max="11008" width="9.140625" style="38"/>
    <col min="11009" max="11009" width="18.42578125" style="38" customWidth="1"/>
    <col min="11010" max="11010" width="50.7109375" style="38" customWidth="1"/>
    <col min="11011" max="11011" width="20.140625" style="38" customWidth="1"/>
    <col min="11012" max="11013" width="17.7109375" style="38" bestFit="1" customWidth="1"/>
    <col min="11014" max="11014" width="16.5703125" style="38" bestFit="1" customWidth="1"/>
    <col min="11015" max="11015" width="15.7109375" style="38" bestFit="1" customWidth="1"/>
    <col min="11016" max="11016" width="18.42578125" style="38" bestFit="1" customWidth="1"/>
    <col min="11017" max="11017" width="15.42578125" style="38" bestFit="1" customWidth="1"/>
    <col min="11018" max="11018" width="9.42578125" style="38" bestFit="1" customWidth="1"/>
    <col min="11019" max="11019" width="15.42578125" style="38" bestFit="1" customWidth="1"/>
    <col min="11020" max="11020" width="9.42578125" style="38" bestFit="1" customWidth="1"/>
    <col min="11021" max="11264" width="9.140625" style="38"/>
    <col min="11265" max="11265" width="18.42578125" style="38" customWidth="1"/>
    <col min="11266" max="11266" width="50.7109375" style="38" customWidth="1"/>
    <col min="11267" max="11267" width="20.140625" style="38" customWidth="1"/>
    <col min="11268" max="11269" width="17.7109375" style="38" bestFit="1" customWidth="1"/>
    <col min="11270" max="11270" width="16.5703125" style="38" bestFit="1" customWidth="1"/>
    <col min="11271" max="11271" width="15.7109375" style="38" bestFit="1" customWidth="1"/>
    <col min="11272" max="11272" width="18.42578125" style="38" bestFit="1" customWidth="1"/>
    <col min="11273" max="11273" width="15.42578125" style="38" bestFit="1" customWidth="1"/>
    <col min="11274" max="11274" width="9.42578125" style="38" bestFit="1" customWidth="1"/>
    <col min="11275" max="11275" width="15.42578125" style="38" bestFit="1" customWidth="1"/>
    <col min="11276" max="11276" width="9.42578125" style="38" bestFit="1" customWidth="1"/>
    <col min="11277" max="11520" width="9.140625" style="38"/>
    <col min="11521" max="11521" width="18.42578125" style="38" customWidth="1"/>
    <col min="11522" max="11522" width="50.7109375" style="38" customWidth="1"/>
    <col min="11523" max="11523" width="20.140625" style="38" customWidth="1"/>
    <col min="11524" max="11525" width="17.7109375" style="38" bestFit="1" customWidth="1"/>
    <col min="11526" max="11526" width="16.5703125" style="38" bestFit="1" customWidth="1"/>
    <col min="11527" max="11527" width="15.7109375" style="38" bestFit="1" customWidth="1"/>
    <col min="11528" max="11528" width="18.42578125" style="38" bestFit="1" customWidth="1"/>
    <col min="11529" max="11529" width="15.42578125" style="38" bestFit="1" customWidth="1"/>
    <col min="11530" max="11530" width="9.42578125" style="38" bestFit="1" customWidth="1"/>
    <col min="11531" max="11531" width="15.42578125" style="38" bestFit="1" customWidth="1"/>
    <col min="11532" max="11532" width="9.42578125" style="38" bestFit="1" customWidth="1"/>
    <col min="11533" max="11776" width="9.140625" style="38"/>
    <col min="11777" max="11777" width="18.42578125" style="38" customWidth="1"/>
    <col min="11778" max="11778" width="50.7109375" style="38" customWidth="1"/>
    <col min="11779" max="11779" width="20.140625" style="38" customWidth="1"/>
    <col min="11780" max="11781" width="17.7109375" style="38" bestFit="1" customWidth="1"/>
    <col min="11782" max="11782" width="16.5703125" style="38" bestFit="1" customWidth="1"/>
    <col min="11783" max="11783" width="15.7109375" style="38" bestFit="1" customWidth="1"/>
    <col min="11784" max="11784" width="18.42578125" style="38" bestFit="1" customWidth="1"/>
    <col min="11785" max="11785" width="15.42578125" style="38" bestFit="1" customWidth="1"/>
    <col min="11786" max="11786" width="9.42578125" style="38" bestFit="1" customWidth="1"/>
    <col min="11787" max="11787" width="15.42578125" style="38" bestFit="1" customWidth="1"/>
    <col min="11788" max="11788" width="9.42578125" style="38" bestFit="1" customWidth="1"/>
    <col min="11789" max="12032" width="9.140625" style="38"/>
    <col min="12033" max="12033" width="18.42578125" style="38" customWidth="1"/>
    <col min="12034" max="12034" width="50.7109375" style="38" customWidth="1"/>
    <col min="12035" max="12035" width="20.140625" style="38" customWidth="1"/>
    <col min="12036" max="12037" width="17.7109375" style="38" bestFit="1" customWidth="1"/>
    <col min="12038" max="12038" width="16.5703125" style="38" bestFit="1" customWidth="1"/>
    <col min="12039" max="12039" width="15.7109375" style="38" bestFit="1" customWidth="1"/>
    <col min="12040" max="12040" width="18.42578125" style="38" bestFit="1" customWidth="1"/>
    <col min="12041" max="12041" width="15.42578125" style="38" bestFit="1" customWidth="1"/>
    <col min="12042" max="12042" width="9.42578125" style="38" bestFit="1" customWidth="1"/>
    <col min="12043" max="12043" width="15.42578125" style="38" bestFit="1" customWidth="1"/>
    <col min="12044" max="12044" width="9.42578125" style="38" bestFit="1" customWidth="1"/>
    <col min="12045" max="12288" width="9.140625" style="38"/>
    <col min="12289" max="12289" width="18.42578125" style="38" customWidth="1"/>
    <col min="12290" max="12290" width="50.7109375" style="38" customWidth="1"/>
    <col min="12291" max="12291" width="20.140625" style="38" customWidth="1"/>
    <col min="12292" max="12293" width="17.7109375" style="38" bestFit="1" customWidth="1"/>
    <col min="12294" max="12294" width="16.5703125" style="38" bestFit="1" customWidth="1"/>
    <col min="12295" max="12295" width="15.7109375" style="38" bestFit="1" customWidth="1"/>
    <col min="12296" max="12296" width="18.42578125" style="38" bestFit="1" customWidth="1"/>
    <col min="12297" max="12297" width="15.42578125" style="38" bestFit="1" customWidth="1"/>
    <col min="12298" max="12298" width="9.42578125" style="38" bestFit="1" customWidth="1"/>
    <col min="12299" max="12299" width="15.42578125" style="38" bestFit="1" customWidth="1"/>
    <col min="12300" max="12300" width="9.42578125" style="38" bestFit="1" customWidth="1"/>
    <col min="12301" max="12544" width="9.140625" style="38"/>
    <col min="12545" max="12545" width="18.42578125" style="38" customWidth="1"/>
    <col min="12546" max="12546" width="50.7109375" style="38" customWidth="1"/>
    <col min="12547" max="12547" width="20.140625" style="38" customWidth="1"/>
    <col min="12548" max="12549" width="17.7109375" style="38" bestFit="1" customWidth="1"/>
    <col min="12550" max="12550" width="16.5703125" style="38" bestFit="1" customWidth="1"/>
    <col min="12551" max="12551" width="15.7109375" style="38" bestFit="1" customWidth="1"/>
    <col min="12552" max="12552" width="18.42578125" style="38" bestFit="1" customWidth="1"/>
    <col min="12553" max="12553" width="15.42578125" style="38" bestFit="1" customWidth="1"/>
    <col min="12554" max="12554" width="9.42578125" style="38" bestFit="1" customWidth="1"/>
    <col min="12555" max="12555" width="15.42578125" style="38" bestFit="1" customWidth="1"/>
    <col min="12556" max="12556" width="9.42578125" style="38" bestFit="1" customWidth="1"/>
    <col min="12557" max="12800" width="9.140625" style="38"/>
    <col min="12801" max="12801" width="18.42578125" style="38" customWidth="1"/>
    <col min="12802" max="12802" width="50.7109375" style="38" customWidth="1"/>
    <col min="12803" max="12803" width="20.140625" style="38" customWidth="1"/>
    <col min="12804" max="12805" width="17.7109375" style="38" bestFit="1" customWidth="1"/>
    <col min="12806" max="12806" width="16.5703125" style="38" bestFit="1" customWidth="1"/>
    <col min="12807" max="12807" width="15.7109375" style="38" bestFit="1" customWidth="1"/>
    <col min="12808" max="12808" width="18.42578125" style="38" bestFit="1" customWidth="1"/>
    <col min="12809" max="12809" width="15.42578125" style="38" bestFit="1" customWidth="1"/>
    <col min="12810" max="12810" width="9.42578125" style="38" bestFit="1" customWidth="1"/>
    <col min="12811" max="12811" width="15.42578125" style="38" bestFit="1" customWidth="1"/>
    <col min="12812" max="12812" width="9.42578125" style="38" bestFit="1" customWidth="1"/>
    <col min="12813" max="13056" width="9.140625" style="38"/>
    <col min="13057" max="13057" width="18.42578125" style="38" customWidth="1"/>
    <col min="13058" max="13058" width="50.7109375" style="38" customWidth="1"/>
    <col min="13059" max="13059" width="20.140625" style="38" customWidth="1"/>
    <col min="13060" max="13061" width="17.7109375" style="38" bestFit="1" customWidth="1"/>
    <col min="13062" max="13062" width="16.5703125" style="38" bestFit="1" customWidth="1"/>
    <col min="13063" max="13063" width="15.7109375" style="38" bestFit="1" customWidth="1"/>
    <col min="13064" max="13064" width="18.42578125" style="38" bestFit="1" customWidth="1"/>
    <col min="13065" max="13065" width="15.42578125" style="38" bestFit="1" customWidth="1"/>
    <col min="13066" max="13066" width="9.42578125" style="38" bestFit="1" customWidth="1"/>
    <col min="13067" max="13067" width="15.42578125" style="38" bestFit="1" customWidth="1"/>
    <col min="13068" max="13068" width="9.42578125" style="38" bestFit="1" customWidth="1"/>
    <col min="13069" max="13312" width="9.140625" style="38"/>
    <col min="13313" max="13313" width="18.42578125" style="38" customWidth="1"/>
    <col min="13314" max="13314" width="50.7109375" style="38" customWidth="1"/>
    <col min="13315" max="13315" width="20.140625" style="38" customWidth="1"/>
    <col min="13316" max="13317" width="17.7109375" style="38" bestFit="1" customWidth="1"/>
    <col min="13318" max="13318" width="16.5703125" style="38" bestFit="1" customWidth="1"/>
    <col min="13319" max="13319" width="15.7109375" style="38" bestFit="1" customWidth="1"/>
    <col min="13320" max="13320" width="18.42578125" style="38" bestFit="1" customWidth="1"/>
    <col min="13321" max="13321" width="15.42578125" style="38" bestFit="1" customWidth="1"/>
    <col min="13322" max="13322" width="9.42578125" style="38" bestFit="1" customWidth="1"/>
    <col min="13323" max="13323" width="15.42578125" style="38" bestFit="1" customWidth="1"/>
    <col min="13324" max="13324" width="9.42578125" style="38" bestFit="1" customWidth="1"/>
    <col min="13325" max="13568" width="9.140625" style="38"/>
    <col min="13569" max="13569" width="18.42578125" style="38" customWidth="1"/>
    <col min="13570" max="13570" width="50.7109375" style="38" customWidth="1"/>
    <col min="13571" max="13571" width="20.140625" style="38" customWidth="1"/>
    <col min="13572" max="13573" width="17.7109375" style="38" bestFit="1" customWidth="1"/>
    <col min="13574" max="13574" width="16.5703125" style="38" bestFit="1" customWidth="1"/>
    <col min="13575" max="13575" width="15.7109375" style="38" bestFit="1" customWidth="1"/>
    <col min="13576" max="13576" width="18.42578125" style="38" bestFit="1" customWidth="1"/>
    <col min="13577" max="13577" width="15.42578125" style="38" bestFit="1" customWidth="1"/>
    <col min="13578" max="13578" width="9.42578125" style="38" bestFit="1" customWidth="1"/>
    <col min="13579" max="13579" width="15.42578125" style="38" bestFit="1" customWidth="1"/>
    <col min="13580" max="13580" width="9.42578125" style="38" bestFit="1" customWidth="1"/>
    <col min="13581" max="13824" width="9.140625" style="38"/>
    <col min="13825" max="13825" width="18.42578125" style="38" customWidth="1"/>
    <col min="13826" max="13826" width="50.7109375" style="38" customWidth="1"/>
    <col min="13827" max="13827" width="20.140625" style="38" customWidth="1"/>
    <col min="13828" max="13829" width="17.7109375" style="38" bestFit="1" customWidth="1"/>
    <col min="13830" max="13830" width="16.5703125" style="38" bestFit="1" customWidth="1"/>
    <col min="13831" max="13831" width="15.7109375" style="38" bestFit="1" customWidth="1"/>
    <col min="13832" max="13832" width="18.42578125" style="38" bestFit="1" customWidth="1"/>
    <col min="13833" max="13833" width="15.42578125" style="38" bestFit="1" customWidth="1"/>
    <col min="13834" max="13834" width="9.42578125" style="38" bestFit="1" customWidth="1"/>
    <col min="13835" max="13835" width="15.42578125" style="38" bestFit="1" customWidth="1"/>
    <col min="13836" max="13836" width="9.42578125" style="38" bestFit="1" customWidth="1"/>
    <col min="13837" max="14080" width="9.140625" style="38"/>
    <col min="14081" max="14081" width="18.42578125" style="38" customWidth="1"/>
    <col min="14082" max="14082" width="50.7109375" style="38" customWidth="1"/>
    <col min="14083" max="14083" width="20.140625" style="38" customWidth="1"/>
    <col min="14084" max="14085" width="17.7109375" style="38" bestFit="1" customWidth="1"/>
    <col min="14086" max="14086" width="16.5703125" style="38" bestFit="1" customWidth="1"/>
    <col min="14087" max="14087" width="15.7109375" style="38" bestFit="1" customWidth="1"/>
    <col min="14088" max="14088" width="18.42578125" style="38" bestFit="1" customWidth="1"/>
    <col min="14089" max="14089" width="15.42578125" style="38" bestFit="1" customWidth="1"/>
    <col min="14090" max="14090" width="9.42578125" style="38" bestFit="1" customWidth="1"/>
    <col min="14091" max="14091" width="15.42578125" style="38" bestFit="1" customWidth="1"/>
    <col min="14092" max="14092" width="9.42578125" style="38" bestFit="1" customWidth="1"/>
    <col min="14093" max="14336" width="9.140625" style="38"/>
    <col min="14337" max="14337" width="18.42578125" style="38" customWidth="1"/>
    <col min="14338" max="14338" width="50.7109375" style="38" customWidth="1"/>
    <col min="14339" max="14339" width="20.140625" style="38" customWidth="1"/>
    <col min="14340" max="14341" width="17.7109375" style="38" bestFit="1" customWidth="1"/>
    <col min="14342" max="14342" width="16.5703125" style="38" bestFit="1" customWidth="1"/>
    <col min="14343" max="14343" width="15.7109375" style="38" bestFit="1" customWidth="1"/>
    <col min="14344" max="14344" width="18.42578125" style="38" bestFit="1" customWidth="1"/>
    <col min="14345" max="14345" width="15.42578125" style="38" bestFit="1" customWidth="1"/>
    <col min="14346" max="14346" width="9.42578125" style="38" bestFit="1" customWidth="1"/>
    <col min="14347" max="14347" width="15.42578125" style="38" bestFit="1" customWidth="1"/>
    <col min="14348" max="14348" width="9.42578125" style="38" bestFit="1" customWidth="1"/>
    <col min="14349" max="14592" width="9.140625" style="38"/>
    <col min="14593" max="14593" width="18.42578125" style="38" customWidth="1"/>
    <col min="14594" max="14594" width="50.7109375" style="38" customWidth="1"/>
    <col min="14595" max="14595" width="20.140625" style="38" customWidth="1"/>
    <col min="14596" max="14597" width="17.7109375" style="38" bestFit="1" customWidth="1"/>
    <col min="14598" max="14598" width="16.5703125" style="38" bestFit="1" customWidth="1"/>
    <col min="14599" max="14599" width="15.7109375" style="38" bestFit="1" customWidth="1"/>
    <col min="14600" max="14600" width="18.42578125" style="38" bestFit="1" customWidth="1"/>
    <col min="14601" max="14601" width="15.42578125" style="38" bestFit="1" customWidth="1"/>
    <col min="14602" max="14602" width="9.42578125" style="38" bestFit="1" customWidth="1"/>
    <col min="14603" max="14603" width="15.42578125" style="38" bestFit="1" customWidth="1"/>
    <col min="14604" max="14604" width="9.42578125" style="38" bestFit="1" customWidth="1"/>
    <col min="14605" max="14848" width="9.140625" style="38"/>
    <col min="14849" max="14849" width="18.42578125" style="38" customWidth="1"/>
    <col min="14850" max="14850" width="50.7109375" style="38" customWidth="1"/>
    <col min="14851" max="14851" width="20.140625" style="38" customWidth="1"/>
    <col min="14852" max="14853" width="17.7109375" style="38" bestFit="1" customWidth="1"/>
    <col min="14854" max="14854" width="16.5703125" style="38" bestFit="1" customWidth="1"/>
    <col min="14855" max="14855" width="15.7109375" style="38" bestFit="1" customWidth="1"/>
    <col min="14856" max="14856" width="18.42578125" style="38" bestFit="1" customWidth="1"/>
    <col min="14857" max="14857" width="15.42578125" style="38" bestFit="1" customWidth="1"/>
    <col min="14858" max="14858" width="9.42578125" style="38" bestFit="1" customWidth="1"/>
    <col min="14859" max="14859" width="15.42578125" style="38" bestFit="1" customWidth="1"/>
    <col min="14860" max="14860" width="9.42578125" style="38" bestFit="1" customWidth="1"/>
    <col min="14861" max="15104" width="9.140625" style="38"/>
    <col min="15105" max="15105" width="18.42578125" style="38" customWidth="1"/>
    <col min="15106" max="15106" width="50.7109375" style="38" customWidth="1"/>
    <col min="15107" max="15107" width="20.140625" style="38" customWidth="1"/>
    <col min="15108" max="15109" width="17.7109375" style="38" bestFit="1" customWidth="1"/>
    <col min="15110" max="15110" width="16.5703125" style="38" bestFit="1" customWidth="1"/>
    <col min="15111" max="15111" width="15.7109375" style="38" bestFit="1" customWidth="1"/>
    <col min="15112" max="15112" width="18.42578125" style="38" bestFit="1" customWidth="1"/>
    <col min="15113" max="15113" width="15.42578125" style="38" bestFit="1" customWidth="1"/>
    <col min="15114" max="15114" width="9.42578125" style="38" bestFit="1" customWidth="1"/>
    <col min="15115" max="15115" width="15.42578125" style="38" bestFit="1" customWidth="1"/>
    <col min="15116" max="15116" width="9.42578125" style="38" bestFit="1" customWidth="1"/>
    <col min="15117" max="15360" width="9.140625" style="38"/>
    <col min="15361" max="15361" width="18.42578125" style="38" customWidth="1"/>
    <col min="15362" max="15362" width="50.7109375" style="38" customWidth="1"/>
    <col min="15363" max="15363" width="20.140625" style="38" customWidth="1"/>
    <col min="15364" max="15365" width="17.7109375" style="38" bestFit="1" customWidth="1"/>
    <col min="15366" max="15366" width="16.5703125" style="38" bestFit="1" customWidth="1"/>
    <col min="15367" max="15367" width="15.7109375" style="38" bestFit="1" customWidth="1"/>
    <col min="15368" max="15368" width="18.42578125" style="38" bestFit="1" customWidth="1"/>
    <col min="15369" max="15369" width="15.42578125" style="38" bestFit="1" customWidth="1"/>
    <col min="15370" max="15370" width="9.42578125" style="38" bestFit="1" customWidth="1"/>
    <col min="15371" max="15371" width="15.42578125" style="38" bestFit="1" customWidth="1"/>
    <col min="15372" max="15372" width="9.42578125" style="38" bestFit="1" customWidth="1"/>
    <col min="15373" max="15616" width="9.140625" style="38"/>
    <col min="15617" max="15617" width="18.42578125" style="38" customWidth="1"/>
    <col min="15618" max="15618" width="50.7109375" style="38" customWidth="1"/>
    <col min="15619" max="15619" width="20.140625" style="38" customWidth="1"/>
    <col min="15620" max="15621" width="17.7109375" style="38" bestFit="1" customWidth="1"/>
    <col min="15622" max="15622" width="16.5703125" style="38" bestFit="1" customWidth="1"/>
    <col min="15623" max="15623" width="15.7109375" style="38" bestFit="1" customWidth="1"/>
    <col min="15624" max="15624" width="18.42578125" style="38" bestFit="1" customWidth="1"/>
    <col min="15625" max="15625" width="15.42578125" style="38" bestFit="1" customWidth="1"/>
    <col min="15626" max="15626" width="9.42578125" style="38" bestFit="1" customWidth="1"/>
    <col min="15627" max="15627" width="15.42578125" style="38" bestFit="1" customWidth="1"/>
    <col min="15628" max="15628" width="9.42578125" style="38" bestFit="1" customWidth="1"/>
    <col min="15629" max="15872" width="9.140625" style="38"/>
    <col min="15873" max="15873" width="18.42578125" style="38" customWidth="1"/>
    <col min="15874" max="15874" width="50.7109375" style="38" customWidth="1"/>
    <col min="15875" max="15875" width="20.140625" style="38" customWidth="1"/>
    <col min="15876" max="15877" width="17.7109375" style="38" bestFit="1" customWidth="1"/>
    <col min="15878" max="15878" width="16.5703125" style="38" bestFit="1" customWidth="1"/>
    <col min="15879" max="15879" width="15.7109375" style="38" bestFit="1" customWidth="1"/>
    <col min="15880" max="15880" width="18.42578125" style="38" bestFit="1" customWidth="1"/>
    <col min="15881" max="15881" width="15.42578125" style="38" bestFit="1" customWidth="1"/>
    <col min="15882" max="15882" width="9.42578125" style="38" bestFit="1" customWidth="1"/>
    <col min="15883" max="15883" width="15.42578125" style="38" bestFit="1" customWidth="1"/>
    <col min="15884" max="15884" width="9.42578125" style="38" bestFit="1" customWidth="1"/>
    <col min="15885" max="16128" width="9.140625" style="38"/>
    <col min="16129" max="16129" width="18.42578125" style="38" customWidth="1"/>
    <col min="16130" max="16130" width="50.7109375" style="38" customWidth="1"/>
    <col min="16131" max="16131" width="20.140625" style="38" customWidth="1"/>
    <col min="16132" max="16133" width="17.7109375" style="38" bestFit="1" customWidth="1"/>
    <col min="16134" max="16134" width="16.5703125" style="38" bestFit="1" customWidth="1"/>
    <col min="16135" max="16135" width="15.7109375" style="38" bestFit="1" customWidth="1"/>
    <col min="16136" max="16136" width="18.42578125" style="38" bestFit="1" customWidth="1"/>
    <col min="16137" max="16137" width="15.42578125" style="38" bestFit="1" customWidth="1"/>
    <col min="16138" max="16138" width="9.42578125" style="38" bestFit="1" customWidth="1"/>
    <col min="16139" max="16139" width="15.42578125" style="38" bestFit="1" customWidth="1"/>
    <col min="16140" max="16140" width="9.42578125" style="38" bestFit="1" customWidth="1"/>
    <col min="16141" max="16384" width="9.140625" style="38"/>
  </cols>
  <sheetData>
    <row r="1" spans="1:15" ht="18" hidden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ht="15.75" hidden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5" ht="18" hidden="1" x14ac:dyDescent="0.2">
      <c r="A3" s="37"/>
      <c r="B3" s="37"/>
      <c r="C3" s="37"/>
      <c r="D3" s="37"/>
      <c r="E3" s="37"/>
      <c r="F3" s="37"/>
      <c r="G3" s="37"/>
      <c r="H3" s="37"/>
      <c r="I3" s="39"/>
      <c r="J3" s="39"/>
      <c r="K3" s="39"/>
    </row>
    <row r="4" spans="1:15" ht="15.75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5" ht="18" x14ac:dyDescent="0.2">
      <c r="A5" s="41"/>
      <c r="B5" s="41"/>
      <c r="C5" s="41"/>
      <c r="D5" s="41"/>
      <c r="E5" s="41"/>
      <c r="F5" s="41"/>
      <c r="G5" s="41"/>
      <c r="H5" s="41"/>
      <c r="I5" s="42"/>
      <c r="J5" s="42"/>
      <c r="K5" s="42"/>
    </row>
    <row r="6" spans="1:15" ht="15.75" x14ac:dyDescent="0.2">
      <c r="A6" s="139" t="s">
        <v>47</v>
      </c>
      <c r="B6" s="139"/>
      <c r="C6" s="139"/>
      <c r="D6" s="139"/>
      <c r="E6" s="139"/>
      <c r="F6" s="139"/>
      <c r="G6" s="139"/>
      <c r="H6" s="139"/>
      <c r="I6" s="40"/>
      <c r="J6" s="40"/>
      <c r="K6" s="40"/>
    </row>
    <row r="7" spans="1:15" ht="18" x14ac:dyDescent="0.2">
      <c r="A7" s="41"/>
      <c r="B7" s="41"/>
      <c r="C7" s="41"/>
      <c r="D7" s="41"/>
      <c r="E7" s="41"/>
      <c r="F7" s="41"/>
      <c r="G7" s="41"/>
      <c r="H7" s="41"/>
      <c r="I7" s="42"/>
      <c r="J7" s="42"/>
      <c r="K7" s="42"/>
    </row>
    <row r="8" spans="1:15" s="45" customFormat="1" ht="14.25" x14ac:dyDescent="0.25">
      <c r="A8" s="140" t="s">
        <v>4</v>
      </c>
      <c r="B8" s="140"/>
      <c r="C8" s="44" t="str">
        <f t="shared" ref="C8:H8" si="0">UPPER(C11)</f>
        <v/>
      </c>
      <c r="D8" s="44" t="str">
        <f t="shared" si="0"/>
        <v/>
      </c>
      <c r="E8" s="44" t="str">
        <f t="shared" si="0"/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</row>
    <row r="9" spans="1:15" s="48" customFormat="1" ht="15" x14ac:dyDescent="0.25">
      <c r="A9" s="141">
        <v>1</v>
      </c>
      <c r="B9" s="141"/>
      <c r="C9" s="47">
        <v>2</v>
      </c>
      <c r="D9" s="47">
        <v>3</v>
      </c>
      <c r="E9" s="47">
        <v>4.3333333333333304</v>
      </c>
      <c r="F9" s="47">
        <v>5.0833333333333304</v>
      </c>
      <c r="G9" s="47">
        <v>6</v>
      </c>
      <c r="H9" s="47">
        <v>7</v>
      </c>
      <c r="I9" s="1"/>
      <c r="J9" s="1"/>
      <c r="K9" s="1"/>
      <c r="L9" s="1"/>
    </row>
    <row r="10" spans="1:15" s="48" customFormat="1" ht="15" hidden="1" x14ac:dyDescent="0.25">
      <c r="A10" s="69"/>
      <c r="B10" s="70" t="s">
        <v>39</v>
      </c>
      <c r="C10" s="71" t="e">
        <f>#REF!</f>
        <v>#REF!</v>
      </c>
      <c r="D10" s="71" t="e">
        <f>#REF!</f>
        <v>#REF!</v>
      </c>
      <c r="E10" s="71" t="e">
        <f>#REF!</f>
        <v>#REF!</v>
      </c>
      <c r="F10" s="71" t="e">
        <f>#REF!</f>
        <v>#REF!</v>
      </c>
      <c r="G10" s="71" t="e">
        <f>#REF!</f>
        <v>#REF!</v>
      </c>
      <c r="H10" s="71" t="e">
        <f>#REF!</f>
        <v>#REF!</v>
      </c>
      <c r="I10" s="49"/>
      <c r="J10" s="49"/>
      <c r="K10" s="49"/>
      <c r="L10" s="49"/>
      <c r="M10" s="69"/>
      <c r="N10" s="69"/>
      <c r="O10" s="69"/>
    </row>
    <row r="11" spans="1:15" ht="15" hidden="1" x14ac:dyDescent="0.25">
      <c r="A11" s="81" t="s">
        <v>48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50"/>
      <c r="N11" s="50"/>
      <c r="O11" s="50"/>
    </row>
    <row r="12" spans="1:15" hidden="1" x14ac:dyDescent="0.2"/>
    <row r="13" spans="1:15" hidden="1" x14ac:dyDescent="0.2"/>
  </sheetData>
  <mergeCells count="4">
    <mergeCell ref="A2:K2"/>
    <mergeCell ref="A6:H6"/>
    <mergeCell ref="A8:B8"/>
    <mergeCell ref="A9:B9"/>
  </mergeCells>
  <pageMargins left="0.25" right="0.25" top="0.75" bottom="0.75" header="0.3" footer="0.3"/>
  <pageSetup paperSize="9" scale="81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topLeftCell="A4" workbookViewId="0">
      <selection activeCell="A4" sqref="A4:H15"/>
    </sheetView>
  </sheetViews>
  <sheetFormatPr defaultColWidth="9.140625" defaultRowHeight="12.75" x14ac:dyDescent="0.2"/>
  <cols>
    <col min="1" max="1" width="15.85546875" style="38" customWidth="1"/>
    <col min="2" max="2" width="50.7109375" style="66" customWidth="1"/>
    <col min="3" max="3" width="20.140625" style="67" customWidth="1"/>
    <col min="4" max="5" width="17.7109375" style="68" bestFit="1" customWidth="1"/>
    <col min="6" max="6" width="16.5703125" style="67" bestFit="1" customWidth="1"/>
    <col min="7" max="7" width="15.7109375" style="67" bestFit="1" customWidth="1"/>
    <col min="8" max="8" width="18.42578125" style="67" bestFit="1" customWidth="1"/>
    <col min="9" max="9" width="15.42578125" style="38" bestFit="1" customWidth="1"/>
    <col min="10" max="10" width="9.42578125" style="38" bestFit="1" customWidth="1"/>
    <col min="11" max="11" width="15.42578125" style="38" bestFit="1" customWidth="1"/>
    <col min="12" max="12" width="9.42578125" style="38" bestFit="1" customWidth="1"/>
    <col min="13" max="256" width="9.140625" style="38"/>
    <col min="257" max="257" width="15.85546875" style="38" customWidth="1"/>
    <col min="258" max="258" width="50.7109375" style="38" customWidth="1"/>
    <col min="259" max="259" width="20.140625" style="38" customWidth="1"/>
    <col min="260" max="261" width="17.7109375" style="38" bestFit="1" customWidth="1"/>
    <col min="262" max="262" width="16.5703125" style="38" bestFit="1" customWidth="1"/>
    <col min="263" max="263" width="15.7109375" style="38" bestFit="1" customWidth="1"/>
    <col min="264" max="264" width="18.42578125" style="38" bestFit="1" customWidth="1"/>
    <col min="265" max="265" width="15.42578125" style="38" bestFit="1" customWidth="1"/>
    <col min="266" max="266" width="9.42578125" style="38" bestFit="1" customWidth="1"/>
    <col min="267" max="267" width="15.42578125" style="38" bestFit="1" customWidth="1"/>
    <col min="268" max="268" width="9.42578125" style="38" bestFit="1" customWidth="1"/>
    <col min="269" max="512" width="9.140625" style="38"/>
    <col min="513" max="513" width="15.85546875" style="38" customWidth="1"/>
    <col min="514" max="514" width="50.7109375" style="38" customWidth="1"/>
    <col min="515" max="515" width="20.140625" style="38" customWidth="1"/>
    <col min="516" max="517" width="17.7109375" style="38" bestFit="1" customWidth="1"/>
    <col min="518" max="518" width="16.5703125" style="38" bestFit="1" customWidth="1"/>
    <col min="519" max="519" width="15.7109375" style="38" bestFit="1" customWidth="1"/>
    <col min="520" max="520" width="18.42578125" style="38" bestFit="1" customWidth="1"/>
    <col min="521" max="521" width="15.42578125" style="38" bestFit="1" customWidth="1"/>
    <col min="522" max="522" width="9.42578125" style="38" bestFit="1" customWidth="1"/>
    <col min="523" max="523" width="15.42578125" style="38" bestFit="1" customWidth="1"/>
    <col min="524" max="524" width="9.42578125" style="38" bestFit="1" customWidth="1"/>
    <col min="525" max="768" width="9.140625" style="38"/>
    <col min="769" max="769" width="15.85546875" style="38" customWidth="1"/>
    <col min="770" max="770" width="50.7109375" style="38" customWidth="1"/>
    <col min="771" max="771" width="20.140625" style="38" customWidth="1"/>
    <col min="772" max="773" width="17.7109375" style="38" bestFit="1" customWidth="1"/>
    <col min="774" max="774" width="16.5703125" style="38" bestFit="1" customWidth="1"/>
    <col min="775" max="775" width="15.7109375" style="38" bestFit="1" customWidth="1"/>
    <col min="776" max="776" width="18.42578125" style="38" bestFit="1" customWidth="1"/>
    <col min="777" max="777" width="15.42578125" style="38" bestFit="1" customWidth="1"/>
    <col min="778" max="778" width="9.42578125" style="38" bestFit="1" customWidth="1"/>
    <col min="779" max="779" width="15.42578125" style="38" bestFit="1" customWidth="1"/>
    <col min="780" max="780" width="9.42578125" style="38" bestFit="1" customWidth="1"/>
    <col min="781" max="1024" width="9.140625" style="38"/>
    <col min="1025" max="1025" width="15.85546875" style="38" customWidth="1"/>
    <col min="1026" max="1026" width="50.7109375" style="38" customWidth="1"/>
    <col min="1027" max="1027" width="20.140625" style="38" customWidth="1"/>
    <col min="1028" max="1029" width="17.7109375" style="38" bestFit="1" customWidth="1"/>
    <col min="1030" max="1030" width="16.5703125" style="38" bestFit="1" customWidth="1"/>
    <col min="1031" max="1031" width="15.7109375" style="38" bestFit="1" customWidth="1"/>
    <col min="1032" max="1032" width="18.42578125" style="38" bestFit="1" customWidth="1"/>
    <col min="1033" max="1033" width="15.42578125" style="38" bestFit="1" customWidth="1"/>
    <col min="1034" max="1034" width="9.42578125" style="38" bestFit="1" customWidth="1"/>
    <col min="1035" max="1035" width="15.42578125" style="38" bestFit="1" customWidth="1"/>
    <col min="1036" max="1036" width="9.42578125" style="38" bestFit="1" customWidth="1"/>
    <col min="1037" max="1280" width="9.140625" style="38"/>
    <col min="1281" max="1281" width="15.85546875" style="38" customWidth="1"/>
    <col min="1282" max="1282" width="50.7109375" style="38" customWidth="1"/>
    <col min="1283" max="1283" width="20.140625" style="38" customWidth="1"/>
    <col min="1284" max="1285" width="17.7109375" style="38" bestFit="1" customWidth="1"/>
    <col min="1286" max="1286" width="16.5703125" style="38" bestFit="1" customWidth="1"/>
    <col min="1287" max="1287" width="15.7109375" style="38" bestFit="1" customWidth="1"/>
    <col min="1288" max="1288" width="18.42578125" style="38" bestFit="1" customWidth="1"/>
    <col min="1289" max="1289" width="15.42578125" style="38" bestFit="1" customWidth="1"/>
    <col min="1290" max="1290" width="9.42578125" style="38" bestFit="1" customWidth="1"/>
    <col min="1291" max="1291" width="15.42578125" style="38" bestFit="1" customWidth="1"/>
    <col min="1292" max="1292" width="9.42578125" style="38" bestFit="1" customWidth="1"/>
    <col min="1293" max="1536" width="9.140625" style="38"/>
    <col min="1537" max="1537" width="15.85546875" style="38" customWidth="1"/>
    <col min="1538" max="1538" width="50.7109375" style="38" customWidth="1"/>
    <col min="1539" max="1539" width="20.140625" style="38" customWidth="1"/>
    <col min="1540" max="1541" width="17.7109375" style="38" bestFit="1" customWidth="1"/>
    <col min="1542" max="1542" width="16.5703125" style="38" bestFit="1" customWidth="1"/>
    <col min="1543" max="1543" width="15.7109375" style="38" bestFit="1" customWidth="1"/>
    <col min="1544" max="1544" width="18.42578125" style="38" bestFit="1" customWidth="1"/>
    <col min="1545" max="1545" width="15.42578125" style="38" bestFit="1" customWidth="1"/>
    <col min="1546" max="1546" width="9.42578125" style="38" bestFit="1" customWidth="1"/>
    <col min="1547" max="1547" width="15.42578125" style="38" bestFit="1" customWidth="1"/>
    <col min="1548" max="1548" width="9.42578125" style="38" bestFit="1" customWidth="1"/>
    <col min="1549" max="1792" width="9.140625" style="38"/>
    <col min="1793" max="1793" width="15.85546875" style="38" customWidth="1"/>
    <col min="1794" max="1794" width="50.7109375" style="38" customWidth="1"/>
    <col min="1795" max="1795" width="20.140625" style="38" customWidth="1"/>
    <col min="1796" max="1797" width="17.7109375" style="38" bestFit="1" customWidth="1"/>
    <col min="1798" max="1798" width="16.5703125" style="38" bestFit="1" customWidth="1"/>
    <col min="1799" max="1799" width="15.7109375" style="38" bestFit="1" customWidth="1"/>
    <col min="1800" max="1800" width="18.42578125" style="38" bestFit="1" customWidth="1"/>
    <col min="1801" max="1801" width="15.42578125" style="38" bestFit="1" customWidth="1"/>
    <col min="1802" max="1802" width="9.42578125" style="38" bestFit="1" customWidth="1"/>
    <col min="1803" max="1803" width="15.42578125" style="38" bestFit="1" customWidth="1"/>
    <col min="1804" max="1804" width="9.42578125" style="38" bestFit="1" customWidth="1"/>
    <col min="1805" max="2048" width="9.140625" style="38"/>
    <col min="2049" max="2049" width="15.85546875" style="38" customWidth="1"/>
    <col min="2050" max="2050" width="50.7109375" style="38" customWidth="1"/>
    <col min="2051" max="2051" width="20.140625" style="38" customWidth="1"/>
    <col min="2052" max="2053" width="17.7109375" style="38" bestFit="1" customWidth="1"/>
    <col min="2054" max="2054" width="16.5703125" style="38" bestFit="1" customWidth="1"/>
    <col min="2055" max="2055" width="15.7109375" style="38" bestFit="1" customWidth="1"/>
    <col min="2056" max="2056" width="18.42578125" style="38" bestFit="1" customWidth="1"/>
    <col min="2057" max="2057" width="15.42578125" style="38" bestFit="1" customWidth="1"/>
    <col min="2058" max="2058" width="9.42578125" style="38" bestFit="1" customWidth="1"/>
    <col min="2059" max="2059" width="15.42578125" style="38" bestFit="1" customWidth="1"/>
    <col min="2060" max="2060" width="9.42578125" style="38" bestFit="1" customWidth="1"/>
    <col min="2061" max="2304" width="9.140625" style="38"/>
    <col min="2305" max="2305" width="15.85546875" style="38" customWidth="1"/>
    <col min="2306" max="2306" width="50.7109375" style="38" customWidth="1"/>
    <col min="2307" max="2307" width="20.140625" style="38" customWidth="1"/>
    <col min="2308" max="2309" width="17.7109375" style="38" bestFit="1" customWidth="1"/>
    <col min="2310" max="2310" width="16.5703125" style="38" bestFit="1" customWidth="1"/>
    <col min="2311" max="2311" width="15.7109375" style="38" bestFit="1" customWidth="1"/>
    <col min="2312" max="2312" width="18.42578125" style="38" bestFit="1" customWidth="1"/>
    <col min="2313" max="2313" width="15.42578125" style="38" bestFit="1" customWidth="1"/>
    <col min="2314" max="2314" width="9.42578125" style="38" bestFit="1" customWidth="1"/>
    <col min="2315" max="2315" width="15.42578125" style="38" bestFit="1" customWidth="1"/>
    <col min="2316" max="2316" width="9.42578125" style="38" bestFit="1" customWidth="1"/>
    <col min="2317" max="2560" width="9.140625" style="38"/>
    <col min="2561" max="2561" width="15.85546875" style="38" customWidth="1"/>
    <col min="2562" max="2562" width="50.7109375" style="38" customWidth="1"/>
    <col min="2563" max="2563" width="20.140625" style="38" customWidth="1"/>
    <col min="2564" max="2565" width="17.7109375" style="38" bestFit="1" customWidth="1"/>
    <col min="2566" max="2566" width="16.5703125" style="38" bestFit="1" customWidth="1"/>
    <col min="2567" max="2567" width="15.7109375" style="38" bestFit="1" customWidth="1"/>
    <col min="2568" max="2568" width="18.42578125" style="38" bestFit="1" customWidth="1"/>
    <col min="2569" max="2569" width="15.42578125" style="38" bestFit="1" customWidth="1"/>
    <col min="2570" max="2570" width="9.42578125" style="38" bestFit="1" customWidth="1"/>
    <col min="2571" max="2571" width="15.42578125" style="38" bestFit="1" customWidth="1"/>
    <col min="2572" max="2572" width="9.42578125" style="38" bestFit="1" customWidth="1"/>
    <col min="2573" max="2816" width="9.140625" style="38"/>
    <col min="2817" max="2817" width="15.85546875" style="38" customWidth="1"/>
    <col min="2818" max="2818" width="50.7109375" style="38" customWidth="1"/>
    <col min="2819" max="2819" width="20.140625" style="38" customWidth="1"/>
    <col min="2820" max="2821" width="17.7109375" style="38" bestFit="1" customWidth="1"/>
    <col min="2822" max="2822" width="16.5703125" style="38" bestFit="1" customWidth="1"/>
    <col min="2823" max="2823" width="15.7109375" style="38" bestFit="1" customWidth="1"/>
    <col min="2824" max="2824" width="18.42578125" style="38" bestFit="1" customWidth="1"/>
    <col min="2825" max="2825" width="15.42578125" style="38" bestFit="1" customWidth="1"/>
    <col min="2826" max="2826" width="9.42578125" style="38" bestFit="1" customWidth="1"/>
    <col min="2827" max="2827" width="15.42578125" style="38" bestFit="1" customWidth="1"/>
    <col min="2828" max="2828" width="9.42578125" style="38" bestFit="1" customWidth="1"/>
    <col min="2829" max="3072" width="9.140625" style="38"/>
    <col min="3073" max="3073" width="15.85546875" style="38" customWidth="1"/>
    <col min="3074" max="3074" width="50.7109375" style="38" customWidth="1"/>
    <col min="3075" max="3075" width="20.140625" style="38" customWidth="1"/>
    <col min="3076" max="3077" width="17.7109375" style="38" bestFit="1" customWidth="1"/>
    <col min="3078" max="3078" width="16.5703125" style="38" bestFit="1" customWidth="1"/>
    <col min="3079" max="3079" width="15.7109375" style="38" bestFit="1" customWidth="1"/>
    <col min="3080" max="3080" width="18.42578125" style="38" bestFit="1" customWidth="1"/>
    <col min="3081" max="3081" width="15.42578125" style="38" bestFit="1" customWidth="1"/>
    <col min="3082" max="3082" width="9.42578125" style="38" bestFit="1" customWidth="1"/>
    <col min="3083" max="3083" width="15.42578125" style="38" bestFit="1" customWidth="1"/>
    <col min="3084" max="3084" width="9.42578125" style="38" bestFit="1" customWidth="1"/>
    <col min="3085" max="3328" width="9.140625" style="38"/>
    <col min="3329" max="3329" width="15.85546875" style="38" customWidth="1"/>
    <col min="3330" max="3330" width="50.7109375" style="38" customWidth="1"/>
    <col min="3331" max="3331" width="20.140625" style="38" customWidth="1"/>
    <col min="3332" max="3333" width="17.7109375" style="38" bestFit="1" customWidth="1"/>
    <col min="3334" max="3334" width="16.5703125" style="38" bestFit="1" customWidth="1"/>
    <col min="3335" max="3335" width="15.7109375" style="38" bestFit="1" customWidth="1"/>
    <col min="3336" max="3336" width="18.42578125" style="38" bestFit="1" customWidth="1"/>
    <col min="3337" max="3337" width="15.42578125" style="38" bestFit="1" customWidth="1"/>
    <col min="3338" max="3338" width="9.42578125" style="38" bestFit="1" customWidth="1"/>
    <col min="3339" max="3339" width="15.42578125" style="38" bestFit="1" customWidth="1"/>
    <col min="3340" max="3340" width="9.42578125" style="38" bestFit="1" customWidth="1"/>
    <col min="3341" max="3584" width="9.140625" style="38"/>
    <col min="3585" max="3585" width="15.85546875" style="38" customWidth="1"/>
    <col min="3586" max="3586" width="50.7109375" style="38" customWidth="1"/>
    <col min="3587" max="3587" width="20.140625" style="38" customWidth="1"/>
    <col min="3588" max="3589" width="17.7109375" style="38" bestFit="1" customWidth="1"/>
    <col min="3590" max="3590" width="16.5703125" style="38" bestFit="1" customWidth="1"/>
    <col min="3591" max="3591" width="15.7109375" style="38" bestFit="1" customWidth="1"/>
    <col min="3592" max="3592" width="18.42578125" style="38" bestFit="1" customWidth="1"/>
    <col min="3593" max="3593" width="15.42578125" style="38" bestFit="1" customWidth="1"/>
    <col min="3594" max="3594" width="9.42578125" style="38" bestFit="1" customWidth="1"/>
    <col min="3595" max="3595" width="15.42578125" style="38" bestFit="1" customWidth="1"/>
    <col min="3596" max="3596" width="9.42578125" style="38" bestFit="1" customWidth="1"/>
    <col min="3597" max="3840" width="9.140625" style="38"/>
    <col min="3841" max="3841" width="15.85546875" style="38" customWidth="1"/>
    <col min="3842" max="3842" width="50.7109375" style="38" customWidth="1"/>
    <col min="3843" max="3843" width="20.140625" style="38" customWidth="1"/>
    <col min="3844" max="3845" width="17.7109375" style="38" bestFit="1" customWidth="1"/>
    <col min="3846" max="3846" width="16.5703125" style="38" bestFit="1" customWidth="1"/>
    <col min="3847" max="3847" width="15.7109375" style="38" bestFit="1" customWidth="1"/>
    <col min="3848" max="3848" width="18.42578125" style="38" bestFit="1" customWidth="1"/>
    <col min="3849" max="3849" width="15.42578125" style="38" bestFit="1" customWidth="1"/>
    <col min="3850" max="3850" width="9.42578125" style="38" bestFit="1" customWidth="1"/>
    <col min="3851" max="3851" width="15.42578125" style="38" bestFit="1" customWidth="1"/>
    <col min="3852" max="3852" width="9.42578125" style="38" bestFit="1" customWidth="1"/>
    <col min="3853" max="4096" width="9.140625" style="38"/>
    <col min="4097" max="4097" width="15.85546875" style="38" customWidth="1"/>
    <col min="4098" max="4098" width="50.7109375" style="38" customWidth="1"/>
    <col min="4099" max="4099" width="20.140625" style="38" customWidth="1"/>
    <col min="4100" max="4101" width="17.7109375" style="38" bestFit="1" customWidth="1"/>
    <col min="4102" max="4102" width="16.5703125" style="38" bestFit="1" customWidth="1"/>
    <col min="4103" max="4103" width="15.7109375" style="38" bestFit="1" customWidth="1"/>
    <col min="4104" max="4104" width="18.42578125" style="38" bestFit="1" customWidth="1"/>
    <col min="4105" max="4105" width="15.42578125" style="38" bestFit="1" customWidth="1"/>
    <col min="4106" max="4106" width="9.42578125" style="38" bestFit="1" customWidth="1"/>
    <col min="4107" max="4107" width="15.42578125" style="38" bestFit="1" customWidth="1"/>
    <col min="4108" max="4108" width="9.42578125" style="38" bestFit="1" customWidth="1"/>
    <col min="4109" max="4352" width="9.140625" style="38"/>
    <col min="4353" max="4353" width="15.85546875" style="38" customWidth="1"/>
    <col min="4354" max="4354" width="50.7109375" style="38" customWidth="1"/>
    <col min="4355" max="4355" width="20.140625" style="38" customWidth="1"/>
    <col min="4356" max="4357" width="17.7109375" style="38" bestFit="1" customWidth="1"/>
    <col min="4358" max="4358" width="16.5703125" style="38" bestFit="1" customWidth="1"/>
    <col min="4359" max="4359" width="15.7109375" style="38" bestFit="1" customWidth="1"/>
    <col min="4360" max="4360" width="18.42578125" style="38" bestFit="1" customWidth="1"/>
    <col min="4361" max="4361" width="15.42578125" style="38" bestFit="1" customWidth="1"/>
    <col min="4362" max="4362" width="9.42578125" style="38" bestFit="1" customWidth="1"/>
    <col min="4363" max="4363" width="15.42578125" style="38" bestFit="1" customWidth="1"/>
    <col min="4364" max="4364" width="9.42578125" style="38" bestFit="1" customWidth="1"/>
    <col min="4365" max="4608" width="9.140625" style="38"/>
    <col min="4609" max="4609" width="15.85546875" style="38" customWidth="1"/>
    <col min="4610" max="4610" width="50.7109375" style="38" customWidth="1"/>
    <col min="4611" max="4611" width="20.140625" style="38" customWidth="1"/>
    <col min="4612" max="4613" width="17.7109375" style="38" bestFit="1" customWidth="1"/>
    <col min="4614" max="4614" width="16.5703125" style="38" bestFit="1" customWidth="1"/>
    <col min="4615" max="4615" width="15.7109375" style="38" bestFit="1" customWidth="1"/>
    <col min="4616" max="4616" width="18.42578125" style="38" bestFit="1" customWidth="1"/>
    <col min="4617" max="4617" width="15.42578125" style="38" bestFit="1" customWidth="1"/>
    <col min="4618" max="4618" width="9.42578125" style="38" bestFit="1" customWidth="1"/>
    <col min="4619" max="4619" width="15.42578125" style="38" bestFit="1" customWidth="1"/>
    <col min="4620" max="4620" width="9.42578125" style="38" bestFit="1" customWidth="1"/>
    <col min="4621" max="4864" width="9.140625" style="38"/>
    <col min="4865" max="4865" width="15.85546875" style="38" customWidth="1"/>
    <col min="4866" max="4866" width="50.7109375" style="38" customWidth="1"/>
    <col min="4867" max="4867" width="20.140625" style="38" customWidth="1"/>
    <col min="4868" max="4869" width="17.7109375" style="38" bestFit="1" customWidth="1"/>
    <col min="4870" max="4870" width="16.5703125" style="38" bestFit="1" customWidth="1"/>
    <col min="4871" max="4871" width="15.7109375" style="38" bestFit="1" customWidth="1"/>
    <col min="4872" max="4872" width="18.42578125" style="38" bestFit="1" customWidth="1"/>
    <col min="4873" max="4873" width="15.42578125" style="38" bestFit="1" customWidth="1"/>
    <col min="4874" max="4874" width="9.42578125" style="38" bestFit="1" customWidth="1"/>
    <col min="4875" max="4875" width="15.42578125" style="38" bestFit="1" customWidth="1"/>
    <col min="4876" max="4876" width="9.42578125" style="38" bestFit="1" customWidth="1"/>
    <col min="4877" max="5120" width="9.140625" style="38"/>
    <col min="5121" max="5121" width="15.85546875" style="38" customWidth="1"/>
    <col min="5122" max="5122" width="50.7109375" style="38" customWidth="1"/>
    <col min="5123" max="5123" width="20.140625" style="38" customWidth="1"/>
    <col min="5124" max="5125" width="17.7109375" style="38" bestFit="1" customWidth="1"/>
    <col min="5126" max="5126" width="16.5703125" style="38" bestFit="1" customWidth="1"/>
    <col min="5127" max="5127" width="15.7109375" style="38" bestFit="1" customWidth="1"/>
    <col min="5128" max="5128" width="18.42578125" style="38" bestFit="1" customWidth="1"/>
    <col min="5129" max="5129" width="15.42578125" style="38" bestFit="1" customWidth="1"/>
    <col min="5130" max="5130" width="9.42578125" style="38" bestFit="1" customWidth="1"/>
    <col min="5131" max="5131" width="15.42578125" style="38" bestFit="1" customWidth="1"/>
    <col min="5132" max="5132" width="9.42578125" style="38" bestFit="1" customWidth="1"/>
    <col min="5133" max="5376" width="9.140625" style="38"/>
    <col min="5377" max="5377" width="15.85546875" style="38" customWidth="1"/>
    <col min="5378" max="5378" width="50.7109375" style="38" customWidth="1"/>
    <col min="5379" max="5379" width="20.140625" style="38" customWidth="1"/>
    <col min="5380" max="5381" width="17.7109375" style="38" bestFit="1" customWidth="1"/>
    <col min="5382" max="5382" width="16.5703125" style="38" bestFit="1" customWidth="1"/>
    <col min="5383" max="5383" width="15.7109375" style="38" bestFit="1" customWidth="1"/>
    <col min="5384" max="5384" width="18.42578125" style="38" bestFit="1" customWidth="1"/>
    <col min="5385" max="5385" width="15.42578125" style="38" bestFit="1" customWidth="1"/>
    <col min="5386" max="5386" width="9.42578125" style="38" bestFit="1" customWidth="1"/>
    <col min="5387" max="5387" width="15.42578125" style="38" bestFit="1" customWidth="1"/>
    <col min="5388" max="5388" width="9.42578125" style="38" bestFit="1" customWidth="1"/>
    <col min="5389" max="5632" width="9.140625" style="38"/>
    <col min="5633" max="5633" width="15.85546875" style="38" customWidth="1"/>
    <col min="5634" max="5634" width="50.7109375" style="38" customWidth="1"/>
    <col min="5635" max="5635" width="20.140625" style="38" customWidth="1"/>
    <col min="5636" max="5637" width="17.7109375" style="38" bestFit="1" customWidth="1"/>
    <col min="5638" max="5638" width="16.5703125" style="38" bestFit="1" customWidth="1"/>
    <col min="5639" max="5639" width="15.7109375" style="38" bestFit="1" customWidth="1"/>
    <col min="5640" max="5640" width="18.42578125" style="38" bestFit="1" customWidth="1"/>
    <col min="5641" max="5641" width="15.42578125" style="38" bestFit="1" customWidth="1"/>
    <col min="5642" max="5642" width="9.42578125" style="38" bestFit="1" customWidth="1"/>
    <col min="5643" max="5643" width="15.42578125" style="38" bestFit="1" customWidth="1"/>
    <col min="5644" max="5644" width="9.42578125" style="38" bestFit="1" customWidth="1"/>
    <col min="5645" max="5888" width="9.140625" style="38"/>
    <col min="5889" max="5889" width="15.85546875" style="38" customWidth="1"/>
    <col min="5890" max="5890" width="50.7109375" style="38" customWidth="1"/>
    <col min="5891" max="5891" width="20.140625" style="38" customWidth="1"/>
    <col min="5892" max="5893" width="17.7109375" style="38" bestFit="1" customWidth="1"/>
    <col min="5894" max="5894" width="16.5703125" style="38" bestFit="1" customWidth="1"/>
    <col min="5895" max="5895" width="15.7109375" style="38" bestFit="1" customWidth="1"/>
    <col min="5896" max="5896" width="18.42578125" style="38" bestFit="1" customWidth="1"/>
    <col min="5897" max="5897" width="15.42578125" style="38" bestFit="1" customWidth="1"/>
    <col min="5898" max="5898" width="9.42578125" style="38" bestFit="1" customWidth="1"/>
    <col min="5899" max="5899" width="15.42578125" style="38" bestFit="1" customWidth="1"/>
    <col min="5900" max="5900" width="9.42578125" style="38" bestFit="1" customWidth="1"/>
    <col min="5901" max="6144" width="9.140625" style="38"/>
    <col min="6145" max="6145" width="15.85546875" style="38" customWidth="1"/>
    <col min="6146" max="6146" width="50.7109375" style="38" customWidth="1"/>
    <col min="6147" max="6147" width="20.140625" style="38" customWidth="1"/>
    <col min="6148" max="6149" width="17.7109375" style="38" bestFit="1" customWidth="1"/>
    <col min="6150" max="6150" width="16.5703125" style="38" bestFit="1" customWidth="1"/>
    <col min="6151" max="6151" width="15.7109375" style="38" bestFit="1" customWidth="1"/>
    <col min="6152" max="6152" width="18.42578125" style="38" bestFit="1" customWidth="1"/>
    <col min="6153" max="6153" width="15.42578125" style="38" bestFit="1" customWidth="1"/>
    <col min="6154" max="6154" width="9.42578125" style="38" bestFit="1" customWidth="1"/>
    <col min="6155" max="6155" width="15.42578125" style="38" bestFit="1" customWidth="1"/>
    <col min="6156" max="6156" width="9.42578125" style="38" bestFit="1" customWidth="1"/>
    <col min="6157" max="6400" width="9.140625" style="38"/>
    <col min="6401" max="6401" width="15.85546875" style="38" customWidth="1"/>
    <col min="6402" max="6402" width="50.7109375" style="38" customWidth="1"/>
    <col min="6403" max="6403" width="20.140625" style="38" customWidth="1"/>
    <col min="6404" max="6405" width="17.7109375" style="38" bestFit="1" customWidth="1"/>
    <col min="6406" max="6406" width="16.5703125" style="38" bestFit="1" customWidth="1"/>
    <col min="6407" max="6407" width="15.7109375" style="38" bestFit="1" customWidth="1"/>
    <col min="6408" max="6408" width="18.42578125" style="38" bestFit="1" customWidth="1"/>
    <col min="6409" max="6409" width="15.42578125" style="38" bestFit="1" customWidth="1"/>
    <col min="6410" max="6410" width="9.42578125" style="38" bestFit="1" customWidth="1"/>
    <col min="6411" max="6411" width="15.42578125" style="38" bestFit="1" customWidth="1"/>
    <col min="6412" max="6412" width="9.42578125" style="38" bestFit="1" customWidth="1"/>
    <col min="6413" max="6656" width="9.140625" style="38"/>
    <col min="6657" max="6657" width="15.85546875" style="38" customWidth="1"/>
    <col min="6658" max="6658" width="50.7109375" style="38" customWidth="1"/>
    <col min="6659" max="6659" width="20.140625" style="38" customWidth="1"/>
    <col min="6660" max="6661" width="17.7109375" style="38" bestFit="1" customWidth="1"/>
    <col min="6662" max="6662" width="16.5703125" style="38" bestFit="1" customWidth="1"/>
    <col min="6663" max="6663" width="15.7109375" style="38" bestFit="1" customWidth="1"/>
    <col min="6664" max="6664" width="18.42578125" style="38" bestFit="1" customWidth="1"/>
    <col min="6665" max="6665" width="15.42578125" style="38" bestFit="1" customWidth="1"/>
    <col min="6666" max="6666" width="9.42578125" style="38" bestFit="1" customWidth="1"/>
    <col min="6667" max="6667" width="15.42578125" style="38" bestFit="1" customWidth="1"/>
    <col min="6668" max="6668" width="9.42578125" style="38" bestFit="1" customWidth="1"/>
    <col min="6669" max="6912" width="9.140625" style="38"/>
    <col min="6913" max="6913" width="15.85546875" style="38" customWidth="1"/>
    <col min="6914" max="6914" width="50.7109375" style="38" customWidth="1"/>
    <col min="6915" max="6915" width="20.140625" style="38" customWidth="1"/>
    <col min="6916" max="6917" width="17.7109375" style="38" bestFit="1" customWidth="1"/>
    <col min="6918" max="6918" width="16.5703125" style="38" bestFit="1" customWidth="1"/>
    <col min="6919" max="6919" width="15.7109375" style="38" bestFit="1" customWidth="1"/>
    <col min="6920" max="6920" width="18.42578125" style="38" bestFit="1" customWidth="1"/>
    <col min="6921" max="6921" width="15.42578125" style="38" bestFit="1" customWidth="1"/>
    <col min="6922" max="6922" width="9.42578125" style="38" bestFit="1" customWidth="1"/>
    <col min="6923" max="6923" width="15.42578125" style="38" bestFit="1" customWidth="1"/>
    <col min="6924" max="6924" width="9.42578125" style="38" bestFit="1" customWidth="1"/>
    <col min="6925" max="7168" width="9.140625" style="38"/>
    <col min="7169" max="7169" width="15.85546875" style="38" customWidth="1"/>
    <col min="7170" max="7170" width="50.7109375" style="38" customWidth="1"/>
    <col min="7171" max="7171" width="20.140625" style="38" customWidth="1"/>
    <col min="7172" max="7173" width="17.7109375" style="38" bestFit="1" customWidth="1"/>
    <col min="7174" max="7174" width="16.5703125" style="38" bestFit="1" customWidth="1"/>
    <col min="7175" max="7175" width="15.7109375" style="38" bestFit="1" customWidth="1"/>
    <col min="7176" max="7176" width="18.42578125" style="38" bestFit="1" customWidth="1"/>
    <col min="7177" max="7177" width="15.42578125" style="38" bestFit="1" customWidth="1"/>
    <col min="7178" max="7178" width="9.42578125" style="38" bestFit="1" customWidth="1"/>
    <col min="7179" max="7179" width="15.42578125" style="38" bestFit="1" customWidth="1"/>
    <col min="7180" max="7180" width="9.42578125" style="38" bestFit="1" customWidth="1"/>
    <col min="7181" max="7424" width="9.140625" style="38"/>
    <col min="7425" max="7425" width="15.85546875" style="38" customWidth="1"/>
    <col min="7426" max="7426" width="50.7109375" style="38" customWidth="1"/>
    <col min="7427" max="7427" width="20.140625" style="38" customWidth="1"/>
    <col min="7428" max="7429" width="17.7109375" style="38" bestFit="1" customWidth="1"/>
    <col min="7430" max="7430" width="16.5703125" style="38" bestFit="1" customWidth="1"/>
    <col min="7431" max="7431" width="15.7109375" style="38" bestFit="1" customWidth="1"/>
    <col min="7432" max="7432" width="18.42578125" style="38" bestFit="1" customWidth="1"/>
    <col min="7433" max="7433" width="15.42578125" style="38" bestFit="1" customWidth="1"/>
    <col min="7434" max="7434" width="9.42578125" style="38" bestFit="1" customWidth="1"/>
    <col min="7435" max="7435" width="15.42578125" style="38" bestFit="1" customWidth="1"/>
    <col min="7436" max="7436" width="9.42578125" style="38" bestFit="1" customWidth="1"/>
    <col min="7437" max="7680" width="9.140625" style="38"/>
    <col min="7681" max="7681" width="15.85546875" style="38" customWidth="1"/>
    <col min="7682" max="7682" width="50.7109375" style="38" customWidth="1"/>
    <col min="7683" max="7683" width="20.140625" style="38" customWidth="1"/>
    <col min="7684" max="7685" width="17.7109375" style="38" bestFit="1" customWidth="1"/>
    <col min="7686" max="7686" width="16.5703125" style="38" bestFit="1" customWidth="1"/>
    <col min="7687" max="7687" width="15.7109375" style="38" bestFit="1" customWidth="1"/>
    <col min="7688" max="7688" width="18.42578125" style="38" bestFit="1" customWidth="1"/>
    <col min="7689" max="7689" width="15.42578125" style="38" bestFit="1" customWidth="1"/>
    <col min="7690" max="7690" width="9.42578125" style="38" bestFit="1" customWidth="1"/>
    <col min="7691" max="7691" width="15.42578125" style="38" bestFit="1" customWidth="1"/>
    <col min="7692" max="7692" width="9.42578125" style="38" bestFit="1" customWidth="1"/>
    <col min="7693" max="7936" width="9.140625" style="38"/>
    <col min="7937" max="7937" width="15.85546875" style="38" customWidth="1"/>
    <col min="7938" max="7938" width="50.7109375" style="38" customWidth="1"/>
    <col min="7939" max="7939" width="20.140625" style="38" customWidth="1"/>
    <col min="7940" max="7941" width="17.7109375" style="38" bestFit="1" customWidth="1"/>
    <col min="7942" max="7942" width="16.5703125" style="38" bestFit="1" customWidth="1"/>
    <col min="7943" max="7943" width="15.7109375" style="38" bestFit="1" customWidth="1"/>
    <col min="7944" max="7944" width="18.42578125" style="38" bestFit="1" customWidth="1"/>
    <col min="7945" max="7945" width="15.42578125" style="38" bestFit="1" customWidth="1"/>
    <col min="7946" max="7946" width="9.42578125" style="38" bestFit="1" customWidth="1"/>
    <col min="7947" max="7947" width="15.42578125" style="38" bestFit="1" customWidth="1"/>
    <col min="7948" max="7948" width="9.42578125" style="38" bestFit="1" customWidth="1"/>
    <col min="7949" max="8192" width="9.140625" style="38"/>
    <col min="8193" max="8193" width="15.85546875" style="38" customWidth="1"/>
    <col min="8194" max="8194" width="50.7109375" style="38" customWidth="1"/>
    <col min="8195" max="8195" width="20.140625" style="38" customWidth="1"/>
    <col min="8196" max="8197" width="17.7109375" style="38" bestFit="1" customWidth="1"/>
    <col min="8198" max="8198" width="16.5703125" style="38" bestFit="1" customWidth="1"/>
    <col min="8199" max="8199" width="15.7109375" style="38" bestFit="1" customWidth="1"/>
    <col min="8200" max="8200" width="18.42578125" style="38" bestFit="1" customWidth="1"/>
    <col min="8201" max="8201" width="15.42578125" style="38" bestFit="1" customWidth="1"/>
    <col min="8202" max="8202" width="9.42578125" style="38" bestFit="1" customWidth="1"/>
    <col min="8203" max="8203" width="15.42578125" style="38" bestFit="1" customWidth="1"/>
    <col min="8204" max="8204" width="9.42578125" style="38" bestFit="1" customWidth="1"/>
    <col min="8205" max="8448" width="9.140625" style="38"/>
    <col min="8449" max="8449" width="15.85546875" style="38" customWidth="1"/>
    <col min="8450" max="8450" width="50.7109375" style="38" customWidth="1"/>
    <col min="8451" max="8451" width="20.140625" style="38" customWidth="1"/>
    <col min="8452" max="8453" width="17.7109375" style="38" bestFit="1" customWidth="1"/>
    <col min="8454" max="8454" width="16.5703125" style="38" bestFit="1" customWidth="1"/>
    <col min="8455" max="8455" width="15.7109375" style="38" bestFit="1" customWidth="1"/>
    <col min="8456" max="8456" width="18.42578125" style="38" bestFit="1" customWidth="1"/>
    <col min="8457" max="8457" width="15.42578125" style="38" bestFit="1" customWidth="1"/>
    <col min="8458" max="8458" width="9.42578125" style="38" bestFit="1" customWidth="1"/>
    <col min="8459" max="8459" width="15.42578125" style="38" bestFit="1" customWidth="1"/>
    <col min="8460" max="8460" width="9.42578125" style="38" bestFit="1" customWidth="1"/>
    <col min="8461" max="8704" width="9.140625" style="38"/>
    <col min="8705" max="8705" width="15.85546875" style="38" customWidth="1"/>
    <col min="8706" max="8706" width="50.7109375" style="38" customWidth="1"/>
    <col min="8707" max="8707" width="20.140625" style="38" customWidth="1"/>
    <col min="8708" max="8709" width="17.7109375" style="38" bestFit="1" customWidth="1"/>
    <col min="8710" max="8710" width="16.5703125" style="38" bestFit="1" customWidth="1"/>
    <col min="8711" max="8711" width="15.7109375" style="38" bestFit="1" customWidth="1"/>
    <col min="8712" max="8712" width="18.42578125" style="38" bestFit="1" customWidth="1"/>
    <col min="8713" max="8713" width="15.42578125" style="38" bestFit="1" customWidth="1"/>
    <col min="8714" max="8714" width="9.42578125" style="38" bestFit="1" customWidth="1"/>
    <col min="8715" max="8715" width="15.42578125" style="38" bestFit="1" customWidth="1"/>
    <col min="8716" max="8716" width="9.42578125" style="38" bestFit="1" customWidth="1"/>
    <col min="8717" max="8960" width="9.140625" style="38"/>
    <col min="8961" max="8961" width="15.85546875" style="38" customWidth="1"/>
    <col min="8962" max="8962" width="50.7109375" style="38" customWidth="1"/>
    <col min="8963" max="8963" width="20.140625" style="38" customWidth="1"/>
    <col min="8964" max="8965" width="17.7109375" style="38" bestFit="1" customWidth="1"/>
    <col min="8966" max="8966" width="16.5703125" style="38" bestFit="1" customWidth="1"/>
    <col min="8967" max="8967" width="15.7109375" style="38" bestFit="1" customWidth="1"/>
    <col min="8968" max="8968" width="18.42578125" style="38" bestFit="1" customWidth="1"/>
    <col min="8969" max="8969" width="15.42578125" style="38" bestFit="1" customWidth="1"/>
    <col min="8970" max="8970" width="9.42578125" style="38" bestFit="1" customWidth="1"/>
    <col min="8971" max="8971" width="15.42578125" style="38" bestFit="1" customWidth="1"/>
    <col min="8972" max="8972" width="9.42578125" style="38" bestFit="1" customWidth="1"/>
    <col min="8973" max="9216" width="9.140625" style="38"/>
    <col min="9217" max="9217" width="15.85546875" style="38" customWidth="1"/>
    <col min="9218" max="9218" width="50.7109375" style="38" customWidth="1"/>
    <col min="9219" max="9219" width="20.140625" style="38" customWidth="1"/>
    <col min="9220" max="9221" width="17.7109375" style="38" bestFit="1" customWidth="1"/>
    <col min="9222" max="9222" width="16.5703125" style="38" bestFit="1" customWidth="1"/>
    <col min="9223" max="9223" width="15.7109375" style="38" bestFit="1" customWidth="1"/>
    <col min="9224" max="9224" width="18.42578125" style="38" bestFit="1" customWidth="1"/>
    <col min="9225" max="9225" width="15.42578125" style="38" bestFit="1" customWidth="1"/>
    <col min="9226" max="9226" width="9.42578125" style="38" bestFit="1" customWidth="1"/>
    <col min="9227" max="9227" width="15.42578125" style="38" bestFit="1" customWidth="1"/>
    <col min="9228" max="9228" width="9.42578125" style="38" bestFit="1" customWidth="1"/>
    <col min="9229" max="9472" width="9.140625" style="38"/>
    <col min="9473" max="9473" width="15.85546875" style="38" customWidth="1"/>
    <col min="9474" max="9474" width="50.7109375" style="38" customWidth="1"/>
    <col min="9475" max="9475" width="20.140625" style="38" customWidth="1"/>
    <col min="9476" max="9477" width="17.7109375" style="38" bestFit="1" customWidth="1"/>
    <col min="9478" max="9478" width="16.5703125" style="38" bestFit="1" customWidth="1"/>
    <col min="9479" max="9479" width="15.7109375" style="38" bestFit="1" customWidth="1"/>
    <col min="9480" max="9480" width="18.42578125" style="38" bestFit="1" customWidth="1"/>
    <col min="9481" max="9481" width="15.42578125" style="38" bestFit="1" customWidth="1"/>
    <col min="9482" max="9482" width="9.42578125" style="38" bestFit="1" customWidth="1"/>
    <col min="9483" max="9483" width="15.42578125" style="38" bestFit="1" customWidth="1"/>
    <col min="9484" max="9484" width="9.42578125" style="38" bestFit="1" customWidth="1"/>
    <col min="9485" max="9728" width="9.140625" style="38"/>
    <col min="9729" max="9729" width="15.85546875" style="38" customWidth="1"/>
    <col min="9730" max="9730" width="50.7109375" style="38" customWidth="1"/>
    <col min="9731" max="9731" width="20.140625" style="38" customWidth="1"/>
    <col min="9732" max="9733" width="17.7109375" style="38" bestFit="1" customWidth="1"/>
    <col min="9734" max="9734" width="16.5703125" style="38" bestFit="1" customWidth="1"/>
    <col min="9735" max="9735" width="15.7109375" style="38" bestFit="1" customWidth="1"/>
    <col min="9736" max="9736" width="18.42578125" style="38" bestFit="1" customWidth="1"/>
    <col min="9737" max="9737" width="15.42578125" style="38" bestFit="1" customWidth="1"/>
    <col min="9738" max="9738" width="9.42578125" style="38" bestFit="1" customWidth="1"/>
    <col min="9739" max="9739" width="15.42578125" style="38" bestFit="1" customWidth="1"/>
    <col min="9740" max="9740" width="9.42578125" style="38" bestFit="1" customWidth="1"/>
    <col min="9741" max="9984" width="9.140625" style="38"/>
    <col min="9985" max="9985" width="15.85546875" style="38" customWidth="1"/>
    <col min="9986" max="9986" width="50.7109375" style="38" customWidth="1"/>
    <col min="9987" max="9987" width="20.140625" style="38" customWidth="1"/>
    <col min="9988" max="9989" width="17.7109375" style="38" bestFit="1" customWidth="1"/>
    <col min="9990" max="9990" width="16.5703125" style="38" bestFit="1" customWidth="1"/>
    <col min="9991" max="9991" width="15.7109375" style="38" bestFit="1" customWidth="1"/>
    <col min="9992" max="9992" width="18.42578125" style="38" bestFit="1" customWidth="1"/>
    <col min="9993" max="9993" width="15.42578125" style="38" bestFit="1" customWidth="1"/>
    <col min="9994" max="9994" width="9.42578125" style="38" bestFit="1" customWidth="1"/>
    <col min="9995" max="9995" width="15.42578125" style="38" bestFit="1" customWidth="1"/>
    <col min="9996" max="9996" width="9.42578125" style="38" bestFit="1" customWidth="1"/>
    <col min="9997" max="10240" width="9.140625" style="38"/>
    <col min="10241" max="10241" width="15.85546875" style="38" customWidth="1"/>
    <col min="10242" max="10242" width="50.7109375" style="38" customWidth="1"/>
    <col min="10243" max="10243" width="20.140625" style="38" customWidth="1"/>
    <col min="10244" max="10245" width="17.7109375" style="38" bestFit="1" customWidth="1"/>
    <col min="10246" max="10246" width="16.5703125" style="38" bestFit="1" customWidth="1"/>
    <col min="10247" max="10247" width="15.7109375" style="38" bestFit="1" customWidth="1"/>
    <col min="10248" max="10248" width="18.42578125" style="38" bestFit="1" customWidth="1"/>
    <col min="10249" max="10249" width="15.42578125" style="38" bestFit="1" customWidth="1"/>
    <col min="10250" max="10250" width="9.42578125" style="38" bestFit="1" customWidth="1"/>
    <col min="10251" max="10251" width="15.42578125" style="38" bestFit="1" customWidth="1"/>
    <col min="10252" max="10252" width="9.42578125" style="38" bestFit="1" customWidth="1"/>
    <col min="10253" max="10496" width="9.140625" style="38"/>
    <col min="10497" max="10497" width="15.85546875" style="38" customWidth="1"/>
    <col min="10498" max="10498" width="50.7109375" style="38" customWidth="1"/>
    <col min="10499" max="10499" width="20.140625" style="38" customWidth="1"/>
    <col min="10500" max="10501" width="17.7109375" style="38" bestFit="1" customWidth="1"/>
    <col min="10502" max="10502" width="16.5703125" style="38" bestFit="1" customWidth="1"/>
    <col min="10503" max="10503" width="15.7109375" style="38" bestFit="1" customWidth="1"/>
    <col min="10504" max="10504" width="18.42578125" style="38" bestFit="1" customWidth="1"/>
    <col min="10505" max="10505" width="15.42578125" style="38" bestFit="1" customWidth="1"/>
    <col min="10506" max="10506" width="9.42578125" style="38" bestFit="1" customWidth="1"/>
    <col min="10507" max="10507" width="15.42578125" style="38" bestFit="1" customWidth="1"/>
    <col min="10508" max="10508" width="9.42578125" style="38" bestFit="1" customWidth="1"/>
    <col min="10509" max="10752" width="9.140625" style="38"/>
    <col min="10753" max="10753" width="15.85546875" style="38" customWidth="1"/>
    <col min="10754" max="10754" width="50.7109375" style="38" customWidth="1"/>
    <col min="10755" max="10755" width="20.140625" style="38" customWidth="1"/>
    <col min="10756" max="10757" width="17.7109375" style="38" bestFit="1" customWidth="1"/>
    <col min="10758" max="10758" width="16.5703125" style="38" bestFit="1" customWidth="1"/>
    <col min="10759" max="10759" width="15.7109375" style="38" bestFit="1" customWidth="1"/>
    <col min="10760" max="10760" width="18.42578125" style="38" bestFit="1" customWidth="1"/>
    <col min="10761" max="10761" width="15.42578125" style="38" bestFit="1" customWidth="1"/>
    <col min="10762" max="10762" width="9.42578125" style="38" bestFit="1" customWidth="1"/>
    <col min="10763" max="10763" width="15.42578125" style="38" bestFit="1" customWidth="1"/>
    <col min="10764" max="10764" width="9.42578125" style="38" bestFit="1" customWidth="1"/>
    <col min="10765" max="11008" width="9.140625" style="38"/>
    <col min="11009" max="11009" width="15.85546875" style="38" customWidth="1"/>
    <col min="11010" max="11010" width="50.7109375" style="38" customWidth="1"/>
    <col min="11011" max="11011" width="20.140625" style="38" customWidth="1"/>
    <col min="11012" max="11013" width="17.7109375" style="38" bestFit="1" customWidth="1"/>
    <col min="11014" max="11014" width="16.5703125" style="38" bestFit="1" customWidth="1"/>
    <col min="11015" max="11015" width="15.7109375" style="38" bestFit="1" customWidth="1"/>
    <col min="11016" max="11016" width="18.42578125" style="38" bestFit="1" customWidth="1"/>
    <col min="11017" max="11017" width="15.42578125" style="38" bestFit="1" customWidth="1"/>
    <col min="11018" max="11018" width="9.42578125" style="38" bestFit="1" customWidth="1"/>
    <col min="11019" max="11019" width="15.42578125" style="38" bestFit="1" customWidth="1"/>
    <col min="11020" max="11020" width="9.42578125" style="38" bestFit="1" customWidth="1"/>
    <col min="11021" max="11264" width="9.140625" style="38"/>
    <col min="11265" max="11265" width="15.85546875" style="38" customWidth="1"/>
    <col min="11266" max="11266" width="50.7109375" style="38" customWidth="1"/>
    <col min="11267" max="11267" width="20.140625" style="38" customWidth="1"/>
    <col min="11268" max="11269" width="17.7109375" style="38" bestFit="1" customWidth="1"/>
    <col min="11270" max="11270" width="16.5703125" style="38" bestFit="1" customWidth="1"/>
    <col min="11271" max="11271" width="15.7109375" style="38" bestFit="1" customWidth="1"/>
    <col min="11272" max="11272" width="18.42578125" style="38" bestFit="1" customWidth="1"/>
    <col min="11273" max="11273" width="15.42578125" style="38" bestFit="1" customWidth="1"/>
    <col min="11274" max="11274" width="9.42578125" style="38" bestFit="1" customWidth="1"/>
    <col min="11275" max="11275" width="15.42578125" style="38" bestFit="1" customWidth="1"/>
    <col min="11276" max="11276" width="9.42578125" style="38" bestFit="1" customWidth="1"/>
    <col min="11277" max="11520" width="9.140625" style="38"/>
    <col min="11521" max="11521" width="15.85546875" style="38" customWidth="1"/>
    <col min="11522" max="11522" width="50.7109375" style="38" customWidth="1"/>
    <col min="11523" max="11523" width="20.140625" style="38" customWidth="1"/>
    <col min="11524" max="11525" width="17.7109375" style="38" bestFit="1" customWidth="1"/>
    <col min="11526" max="11526" width="16.5703125" style="38" bestFit="1" customWidth="1"/>
    <col min="11527" max="11527" width="15.7109375" style="38" bestFit="1" customWidth="1"/>
    <col min="11528" max="11528" width="18.42578125" style="38" bestFit="1" customWidth="1"/>
    <col min="11529" max="11529" width="15.42578125" style="38" bestFit="1" customWidth="1"/>
    <col min="11530" max="11530" width="9.42578125" style="38" bestFit="1" customWidth="1"/>
    <col min="11531" max="11531" width="15.42578125" style="38" bestFit="1" customWidth="1"/>
    <col min="11532" max="11532" width="9.42578125" style="38" bestFit="1" customWidth="1"/>
    <col min="11533" max="11776" width="9.140625" style="38"/>
    <col min="11777" max="11777" width="15.85546875" style="38" customWidth="1"/>
    <col min="11778" max="11778" width="50.7109375" style="38" customWidth="1"/>
    <col min="11779" max="11779" width="20.140625" style="38" customWidth="1"/>
    <col min="11780" max="11781" width="17.7109375" style="38" bestFit="1" customWidth="1"/>
    <col min="11782" max="11782" width="16.5703125" style="38" bestFit="1" customWidth="1"/>
    <col min="11783" max="11783" width="15.7109375" style="38" bestFit="1" customWidth="1"/>
    <col min="11784" max="11784" width="18.42578125" style="38" bestFit="1" customWidth="1"/>
    <col min="11785" max="11785" width="15.42578125" style="38" bestFit="1" customWidth="1"/>
    <col min="11786" max="11786" width="9.42578125" style="38" bestFit="1" customWidth="1"/>
    <col min="11787" max="11787" width="15.42578125" style="38" bestFit="1" customWidth="1"/>
    <col min="11788" max="11788" width="9.42578125" style="38" bestFit="1" customWidth="1"/>
    <col min="11789" max="12032" width="9.140625" style="38"/>
    <col min="12033" max="12033" width="15.85546875" style="38" customWidth="1"/>
    <col min="12034" max="12034" width="50.7109375" style="38" customWidth="1"/>
    <col min="12035" max="12035" width="20.140625" style="38" customWidth="1"/>
    <col min="12036" max="12037" width="17.7109375" style="38" bestFit="1" customWidth="1"/>
    <col min="12038" max="12038" width="16.5703125" style="38" bestFit="1" customWidth="1"/>
    <col min="12039" max="12039" width="15.7109375" style="38" bestFit="1" customWidth="1"/>
    <col min="12040" max="12040" width="18.42578125" style="38" bestFit="1" customWidth="1"/>
    <col min="12041" max="12041" width="15.42578125" style="38" bestFit="1" customWidth="1"/>
    <col min="12042" max="12042" width="9.42578125" style="38" bestFit="1" customWidth="1"/>
    <col min="12043" max="12043" width="15.42578125" style="38" bestFit="1" customWidth="1"/>
    <col min="12044" max="12044" width="9.42578125" style="38" bestFit="1" customWidth="1"/>
    <col min="12045" max="12288" width="9.140625" style="38"/>
    <col min="12289" max="12289" width="15.85546875" style="38" customWidth="1"/>
    <col min="12290" max="12290" width="50.7109375" style="38" customWidth="1"/>
    <col min="12291" max="12291" width="20.140625" style="38" customWidth="1"/>
    <col min="12292" max="12293" width="17.7109375" style="38" bestFit="1" customWidth="1"/>
    <col min="12294" max="12294" width="16.5703125" style="38" bestFit="1" customWidth="1"/>
    <col min="12295" max="12295" width="15.7109375" style="38" bestFit="1" customWidth="1"/>
    <col min="12296" max="12296" width="18.42578125" style="38" bestFit="1" customWidth="1"/>
    <col min="12297" max="12297" width="15.42578125" style="38" bestFit="1" customWidth="1"/>
    <col min="12298" max="12298" width="9.42578125" style="38" bestFit="1" customWidth="1"/>
    <col min="12299" max="12299" width="15.42578125" style="38" bestFit="1" customWidth="1"/>
    <col min="12300" max="12300" width="9.42578125" style="38" bestFit="1" customWidth="1"/>
    <col min="12301" max="12544" width="9.140625" style="38"/>
    <col min="12545" max="12545" width="15.85546875" style="38" customWidth="1"/>
    <col min="12546" max="12546" width="50.7109375" style="38" customWidth="1"/>
    <col min="12547" max="12547" width="20.140625" style="38" customWidth="1"/>
    <col min="12548" max="12549" width="17.7109375" style="38" bestFit="1" customWidth="1"/>
    <col min="12550" max="12550" width="16.5703125" style="38" bestFit="1" customWidth="1"/>
    <col min="12551" max="12551" width="15.7109375" style="38" bestFit="1" customWidth="1"/>
    <col min="12552" max="12552" width="18.42578125" style="38" bestFit="1" customWidth="1"/>
    <col min="12553" max="12553" width="15.42578125" style="38" bestFit="1" customWidth="1"/>
    <col min="12554" max="12554" width="9.42578125" style="38" bestFit="1" customWidth="1"/>
    <col min="12555" max="12555" width="15.42578125" style="38" bestFit="1" customWidth="1"/>
    <col min="12556" max="12556" width="9.42578125" style="38" bestFit="1" customWidth="1"/>
    <col min="12557" max="12800" width="9.140625" style="38"/>
    <col min="12801" max="12801" width="15.85546875" style="38" customWidth="1"/>
    <col min="12802" max="12802" width="50.7109375" style="38" customWidth="1"/>
    <col min="12803" max="12803" width="20.140625" style="38" customWidth="1"/>
    <col min="12804" max="12805" width="17.7109375" style="38" bestFit="1" customWidth="1"/>
    <col min="12806" max="12806" width="16.5703125" style="38" bestFit="1" customWidth="1"/>
    <col min="12807" max="12807" width="15.7109375" style="38" bestFit="1" customWidth="1"/>
    <col min="12808" max="12808" width="18.42578125" style="38" bestFit="1" customWidth="1"/>
    <col min="12809" max="12809" width="15.42578125" style="38" bestFit="1" customWidth="1"/>
    <col min="12810" max="12810" width="9.42578125" style="38" bestFit="1" customWidth="1"/>
    <col min="12811" max="12811" width="15.42578125" style="38" bestFit="1" customWidth="1"/>
    <col min="12812" max="12812" width="9.42578125" style="38" bestFit="1" customWidth="1"/>
    <col min="12813" max="13056" width="9.140625" style="38"/>
    <col min="13057" max="13057" width="15.85546875" style="38" customWidth="1"/>
    <col min="13058" max="13058" width="50.7109375" style="38" customWidth="1"/>
    <col min="13059" max="13059" width="20.140625" style="38" customWidth="1"/>
    <col min="13060" max="13061" width="17.7109375" style="38" bestFit="1" customWidth="1"/>
    <col min="13062" max="13062" width="16.5703125" style="38" bestFit="1" customWidth="1"/>
    <col min="13063" max="13063" width="15.7109375" style="38" bestFit="1" customWidth="1"/>
    <col min="13064" max="13064" width="18.42578125" style="38" bestFit="1" customWidth="1"/>
    <col min="13065" max="13065" width="15.42578125" style="38" bestFit="1" customWidth="1"/>
    <col min="13066" max="13066" width="9.42578125" style="38" bestFit="1" customWidth="1"/>
    <col min="13067" max="13067" width="15.42578125" style="38" bestFit="1" customWidth="1"/>
    <col min="13068" max="13068" width="9.42578125" style="38" bestFit="1" customWidth="1"/>
    <col min="13069" max="13312" width="9.140625" style="38"/>
    <col min="13313" max="13313" width="15.85546875" style="38" customWidth="1"/>
    <col min="13314" max="13314" width="50.7109375" style="38" customWidth="1"/>
    <col min="13315" max="13315" width="20.140625" style="38" customWidth="1"/>
    <col min="13316" max="13317" width="17.7109375" style="38" bestFit="1" customWidth="1"/>
    <col min="13318" max="13318" width="16.5703125" style="38" bestFit="1" customWidth="1"/>
    <col min="13319" max="13319" width="15.7109375" style="38" bestFit="1" customWidth="1"/>
    <col min="13320" max="13320" width="18.42578125" style="38" bestFit="1" customWidth="1"/>
    <col min="13321" max="13321" width="15.42578125" style="38" bestFit="1" customWidth="1"/>
    <col min="13322" max="13322" width="9.42578125" style="38" bestFit="1" customWidth="1"/>
    <col min="13323" max="13323" width="15.42578125" style="38" bestFit="1" customWidth="1"/>
    <col min="13324" max="13324" width="9.42578125" style="38" bestFit="1" customWidth="1"/>
    <col min="13325" max="13568" width="9.140625" style="38"/>
    <col min="13569" max="13569" width="15.85546875" style="38" customWidth="1"/>
    <col min="13570" max="13570" width="50.7109375" style="38" customWidth="1"/>
    <col min="13571" max="13571" width="20.140625" style="38" customWidth="1"/>
    <col min="13572" max="13573" width="17.7109375" style="38" bestFit="1" customWidth="1"/>
    <col min="13574" max="13574" width="16.5703125" style="38" bestFit="1" customWidth="1"/>
    <col min="13575" max="13575" width="15.7109375" style="38" bestFit="1" customWidth="1"/>
    <col min="13576" max="13576" width="18.42578125" style="38" bestFit="1" customWidth="1"/>
    <col min="13577" max="13577" width="15.42578125" style="38" bestFit="1" customWidth="1"/>
    <col min="13578" max="13578" width="9.42578125" style="38" bestFit="1" customWidth="1"/>
    <col min="13579" max="13579" width="15.42578125" style="38" bestFit="1" customWidth="1"/>
    <col min="13580" max="13580" width="9.42578125" style="38" bestFit="1" customWidth="1"/>
    <col min="13581" max="13824" width="9.140625" style="38"/>
    <col min="13825" max="13825" width="15.85546875" style="38" customWidth="1"/>
    <col min="13826" max="13826" width="50.7109375" style="38" customWidth="1"/>
    <col min="13827" max="13827" width="20.140625" style="38" customWidth="1"/>
    <col min="13828" max="13829" width="17.7109375" style="38" bestFit="1" customWidth="1"/>
    <col min="13830" max="13830" width="16.5703125" style="38" bestFit="1" customWidth="1"/>
    <col min="13831" max="13831" width="15.7109375" style="38" bestFit="1" customWidth="1"/>
    <col min="13832" max="13832" width="18.42578125" style="38" bestFit="1" customWidth="1"/>
    <col min="13833" max="13833" width="15.42578125" style="38" bestFit="1" customWidth="1"/>
    <col min="13834" max="13834" width="9.42578125" style="38" bestFit="1" customWidth="1"/>
    <col min="13835" max="13835" width="15.42578125" style="38" bestFit="1" customWidth="1"/>
    <col min="13836" max="13836" width="9.42578125" style="38" bestFit="1" customWidth="1"/>
    <col min="13837" max="14080" width="9.140625" style="38"/>
    <col min="14081" max="14081" width="15.85546875" style="38" customWidth="1"/>
    <col min="14082" max="14082" width="50.7109375" style="38" customWidth="1"/>
    <col min="14083" max="14083" width="20.140625" style="38" customWidth="1"/>
    <col min="14084" max="14085" width="17.7109375" style="38" bestFit="1" customWidth="1"/>
    <col min="14086" max="14086" width="16.5703125" style="38" bestFit="1" customWidth="1"/>
    <col min="14087" max="14087" width="15.7109375" style="38" bestFit="1" customWidth="1"/>
    <col min="14088" max="14088" width="18.42578125" style="38" bestFit="1" customWidth="1"/>
    <col min="14089" max="14089" width="15.42578125" style="38" bestFit="1" customWidth="1"/>
    <col min="14090" max="14090" width="9.42578125" style="38" bestFit="1" customWidth="1"/>
    <col min="14091" max="14091" width="15.42578125" style="38" bestFit="1" customWidth="1"/>
    <col min="14092" max="14092" width="9.42578125" style="38" bestFit="1" customWidth="1"/>
    <col min="14093" max="14336" width="9.140625" style="38"/>
    <col min="14337" max="14337" width="15.85546875" style="38" customWidth="1"/>
    <col min="14338" max="14338" width="50.7109375" style="38" customWidth="1"/>
    <col min="14339" max="14339" width="20.140625" style="38" customWidth="1"/>
    <col min="14340" max="14341" width="17.7109375" style="38" bestFit="1" customWidth="1"/>
    <col min="14342" max="14342" width="16.5703125" style="38" bestFit="1" customWidth="1"/>
    <col min="14343" max="14343" width="15.7109375" style="38" bestFit="1" customWidth="1"/>
    <col min="14344" max="14344" width="18.42578125" style="38" bestFit="1" customWidth="1"/>
    <col min="14345" max="14345" width="15.42578125" style="38" bestFit="1" customWidth="1"/>
    <col min="14346" max="14346" width="9.42578125" style="38" bestFit="1" customWidth="1"/>
    <col min="14347" max="14347" width="15.42578125" style="38" bestFit="1" customWidth="1"/>
    <col min="14348" max="14348" width="9.42578125" style="38" bestFit="1" customWidth="1"/>
    <col min="14349" max="14592" width="9.140625" style="38"/>
    <col min="14593" max="14593" width="15.85546875" style="38" customWidth="1"/>
    <col min="14594" max="14594" width="50.7109375" style="38" customWidth="1"/>
    <col min="14595" max="14595" width="20.140625" style="38" customWidth="1"/>
    <col min="14596" max="14597" width="17.7109375" style="38" bestFit="1" customWidth="1"/>
    <col min="14598" max="14598" width="16.5703125" style="38" bestFit="1" customWidth="1"/>
    <col min="14599" max="14599" width="15.7109375" style="38" bestFit="1" customWidth="1"/>
    <col min="14600" max="14600" width="18.42578125" style="38" bestFit="1" customWidth="1"/>
    <col min="14601" max="14601" width="15.42578125" style="38" bestFit="1" customWidth="1"/>
    <col min="14602" max="14602" width="9.42578125" style="38" bestFit="1" customWidth="1"/>
    <col min="14603" max="14603" width="15.42578125" style="38" bestFit="1" customWidth="1"/>
    <col min="14604" max="14604" width="9.42578125" style="38" bestFit="1" customWidth="1"/>
    <col min="14605" max="14848" width="9.140625" style="38"/>
    <col min="14849" max="14849" width="15.85546875" style="38" customWidth="1"/>
    <col min="14850" max="14850" width="50.7109375" style="38" customWidth="1"/>
    <col min="14851" max="14851" width="20.140625" style="38" customWidth="1"/>
    <col min="14852" max="14853" width="17.7109375" style="38" bestFit="1" customWidth="1"/>
    <col min="14854" max="14854" width="16.5703125" style="38" bestFit="1" customWidth="1"/>
    <col min="14855" max="14855" width="15.7109375" style="38" bestFit="1" customWidth="1"/>
    <col min="14856" max="14856" width="18.42578125" style="38" bestFit="1" customWidth="1"/>
    <col min="14857" max="14857" width="15.42578125" style="38" bestFit="1" customWidth="1"/>
    <col min="14858" max="14858" width="9.42578125" style="38" bestFit="1" customWidth="1"/>
    <col min="14859" max="14859" width="15.42578125" style="38" bestFit="1" customWidth="1"/>
    <col min="14860" max="14860" width="9.42578125" style="38" bestFit="1" customWidth="1"/>
    <col min="14861" max="15104" width="9.140625" style="38"/>
    <col min="15105" max="15105" width="15.85546875" style="38" customWidth="1"/>
    <col min="15106" max="15106" width="50.7109375" style="38" customWidth="1"/>
    <col min="15107" max="15107" width="20.140625" style="38" customWidth="1"/>
    <col min="15108" max="15109" width="17.7109375" style="38" bestFit="1" customWidth="1"/>
    <col min="15110" max="15110" width="16.5703125" style="38" bestFit="1" customWidth="1"/>
    <col min="15111" max="15111" width="15.7109375" style="38" bestFit="1" customWidth="1"/>
    <col min="15112" max="15112" width="18.42578125" style="38" bestFit="1" customWidth="1"/>
    <col min="15113" max="15113" width="15.42578125" style="38" bestFit="1" customWidth="1"/>
    <col min="15114" max="15114" width="9.42578125" style="38" bestFit="1" customWidth="1"/>
    <col min="15115" max="15115" width="15.42578125" style="38" bestFit="1" customWidth="1"/>
    <col min="15116" max="15116" width="9.42578125" style="38" bestFit="1" customWidth="1"/>
    <col min="15117" max="15360" width="9.140625" style="38"/>
    <col min="15361" max="15361" width="15.85546875" style="38" customWidth="1"/>
    <col min="15362" max="15362" width="50.7109375" style="38" customWidth="1"/>
    <col min="15363" max="15363" width="20.140625" style="38" customWidth="1"/>
    <col min="15364" max="15365" width="17.7109375" style="38" bestFit="1" customWidth="1"/>
    <col min="15366" max="15366" width="16.5703125" style="38" bestFit="1" customWidth="1"/>
    <col min="15367" max="15367" width="15.7109375" style="38" bestFit="1" customWidth="1"/>
    <col min="15368" max="15368" width="18.42578125" style="38" bestFit="1" customWidth="1"/>
    <col min="15369" max="15369" width="15.42578125" style="38" bestFit="1" customWidth="1"/>
    <col min="15370" max="15370" width="9.42578125" style="38" bestFit="1" customWidth="1"/>
    <col min="15371" max="15371" width="15.42578125" style="38" bestFit="1" customWidth="1"/>
    <col min="15372" max="15372" width="9.42578125" style="38" bestFit="1" customWidth="1"/>
    <col min="15373" max="15616" width="9.140625" style="38"/>
    <col min="15617" max="15617" width="15.85546875" style="38" customWidth="1"/>
    <col min="15618" max="15618" width="50.7109375" style="38" customWidth="1"/>
    <col min="15619" max="15619" width="20.140625" style="38" customWidth="1"/>
    <col min="15620" max="15621" width="17.7109375" style="38" bestFit="1" customWidth="1"/>
    <col min="15622" max="15622" width="16.5703125" style="38" bestFit="1" customWidth="1"/>
    <col min="15623" max="15623" width="15.7109375" style="38" bestFit="1" customWidth="1"/>
    <col min="15624" max="15624" width="18.42578125" style="38" bestFit="1" customWidth="1"/>
    <col min="15625" max="15625" width="15.42578125" style="38" bestFit="1" customWidth="1"/>
    <col min="15626" max="15626" width="9.42578125" style="38" bestFit="1" customWidth="1"/>
    <col min="15627" max="15627" width="15.42578125" style="38" bestFit="1" customWidth="1"/>
    <col min="15628" max="15628" width="9.42578125" style="38" bestFit="1" customWidth="1"/>
    <col min="15629" max="15872" width="9.140625" style="38"/>
    <col min="15873" max="15873" width="15.85546875" style="38" customWidth="1"/>
    <col min="15874" max="15874" width="50.7109375" style="38" customWidth="1"/>
    <col min="15875" max="15875" width="20.140625" style="38" customWidth="1"/>
    <col min="15876" max="15877" width="17.7109375" style="38" bestFit="1" customWidth="1"/>
    <col min="15878" max="15878" width="16.5703125" style="38" bestFit="1" customWidth="1"/>
    <col min="15879" max="15879" width="15.7109375" style="38" bestFit="1" customWidth="1"/>
    <col min="15880" max="15880" width="18.42578125" style="38" bestFit="1" customWidth="1"/>
    <col min="15881" max="15881" width="15.42578125" style="38" bestFit="1" customWidth="1"/>
    <col min="15882" max="15882" width="9.42578125" style="38" bestFit="1" customWidth="1"/>
    <col min="15883" max="15883" width="15.42578125" style="38" bestFit="1" customWidth="1"/>
    <col min="15884" max="15884" width="9.42578125" style="38" bestFit="1" customWidth="1"/>
    <col min="15885" max="16128" width="9.140625" style="38"/>
    <col min="16129" max="16129" width="15.85546875" style="38" customWidth="1"/>
    <col min="16130" max="16130" width="50.7109375" style="38" customWidth="1"/>
    <col min="16131" max="16131" width="20.140625" style="38" customWidth="1"/>
    <col min="16132" max="16133" width="17.7109375" style="38" bestFit="1" customWidth="1"/>
    <col min="16134" max="16134" width="16.5703125" style="38" bestFit="1" customWidth="1"/>
    <col min="16135" max="16135" width="15.7109375" style="38" bestFit="1" customWidth="1"/>
    <col min="16136" max="16136" width="18.42578125" style="38" bestFit="1" customWidth="1"/>
    <col min="16137" max="16137" width="15.42578125" style="38" bestFit="1" customWidth="1"/>
    <col min="16138" max="16138" width="9.42578125" style="38" bestFit="1" customWidth="1"/>
    <col min="16139" max="16139" width="15.42578125" style="38" bestFit="1" customWidth="1"/>
    <col min="16140" max="16140" width="9.42578125" style="38" bestFit="1" customWidth="1"/>
    <col min="16141" max="16384" width="9.140625" style="38"/>
  </cols>
  <sheetData>
    <row r="1" spans="1:15" ht="18" hidden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5" ht="15.75" hidden="1" x14ac:dyDescent="0.2">
      <c r="A2" s="142"/>
      <c r="B2" s="142"/>
      <c r="C2" s="142"/>
      <c r="D2" s="142"/>
      <c r="E2" s="142"/>
      <c r="F2" s="142"/>
      <c r="G2" s="142"/>
      <c r="H2" s="142"/>
      <c r="I2" s="142"/>
      <c r="J2" s="142"/>
      <c r="K2" s="142"/>
    </row>
    <row r="3" spans="1:15" ht="18" hidden="1" x14ac:dyDescent="0.2">
      <c r="A3" s="37"/>
      <c r="B3" s="37"/>
      <c r="C3" s="37"/>
      <c r="D3" s="37"/>
      <c r="E3" s="37"/>
      <c r="F3" s="37"/>
      <c r="G3" s="37"/>
      <c r="H3" s="37"/>
      <c r="I3" s="39"/>
      <c r="J3" s="39"/>
      <c r="K3" s="39"/>
    </row>
    <row r="5" spans="1:15" ht="18" x14ac:dyDescent="0.2">
      <c r="A5" s="37"/>
      <c r="B5" s="37"/>
      <c r="C5" s="37"/>
      <c r="D5" s="37"/>
      <c r="E5" s="37"/>
      <c r="F5" s="37"/>
      <c r="G5" s="37"/>
      <c r="H5" s="37"/>
      <c r="I5" s="39"/>
      <c r="J5" s="39"/>
      <c r="K5" s="39"/>
    </row>
    <row r="6" spans="1:15" ht="15.75" x14ac:dyDescent="0.2">
      <c r="A6" s="139" t="s">
        <v>49</v>
      </c>
      <c r="B6" s="139"/>
      <c r="C6" s="139"/>
      <c r="D6" s="139"/>
      <c r="E6" s="139"/>
      <c r="F6" s="139"/>
      <c r="G6" s="139"/>
      <c r="H6" s="139"/>
      <c r="I6" s="82"/>
      <c r="J6" s="82"/>
      <c r="K6" s="82"/>
    </row>
    <row r="7" spans="1:15" ht="18" x14ac:dyDescent="0.2">
      <c r="A7" s="37"/>
      <c r="B7" s="37"/>
      <c r="C7" s="37"/>
      <c r="D7" s="37"/>
      <c r="E7" s="37"/>
      <c r="F7" s="37"/>
      <c r="G7" s="37"/>
      <c r="H7" s="37"/>
      <c r="I7" s="39"/>
      <c r="J7" s="39"/>
      <c r="K7" s="39"/>
    </row>
    <row r="8" spans="1:15" s="45" customFormat="1" ht="14.25" x14ac:dyDescent="0.25">
      <c r="A8" s="140" t="s">
        <v>4</v>
      </c>
      <c r="B8" s="140"/>
      <c r="C8" s="44" t="str">
        <f t="shared" ref="C8:H8" si="0">UPPER(C11)</f>
        <v/>
      </c>
      <c r="D8" s="44" t="str">
        <f t="shared" si="0"/>
        <v/>
      </c>
      <c r="E8" s="44" t="str">
        <f t="shared" si="0"/>
        <v/>
      </c>
      <c r="F8" s="44" t="str">
        <f t="shared" si="0"/>
        <v/>
      </c>
      <c r="G8" s="44" t="str">
        <f t="shared" si="0"/>
        <v/>
      </c>
      <c r="H8" s="44" t="str">
        <f t="shared" si="0"/>
        <v/>
      </c>
    </row>
    <row r="9" spans="1:15" s="48" customFormat="1" ht="15" x14ac:dyDescent="0.25">
      <c r="A9" s="141">
        <v>1</v>
      </c>
      <c r="B9" s="141"/>
      <c r="C9" s="47">
        <v>2</v>
      </c>
      <c r="D9" s="47">
        <v>3</v>
      </c>
      <c r="E9" s="47">
        <v>4.3333333333333304</v>
      </c>
      <c r="F9" s="47">
        <v>5.0833333333333304</v>
      </c>
      <c r="G9" s="47">
        <v>6</v>
      </c>
      <c r="H9" s="47">
        <v>7</v>
      </c>
      <c r="I9" s="1"/>
      <c r="J9" s="1"/>
      <c r="K9" s="1"/>
      <c r="L9" s="1"/>
    </row>
    <row r="10" spans="1:15" s="48" customFormat="1" ht="15" hidden="1" x14ac:dyDescent="0.25">
      <c r="A10" s="69"/>
      <c r="B10" s="70" t="s">
        <v>39</v>
      </c>
      <c r="C10" s="71" t="e">
        <f>#REF!</f>
        <v>#REF!</v>
      </c>
      <c r="D10" s="71" t="e">
        <f>#REF!</f>
        <v>#REF!</v>
      </c>
      <c r="E10" s="71" t="e">
        <f>#REF!</f>
        <v>#REF!</v>
      </c>
      <c r="F10" s="71" t="e">
        <f>#REF!</f>
        <v>#REF!</v>
      </c>
      <c r="G10" s="71" t="e">
        <f>#REF!</f>
        <v>#REF!</v>
      </c>
      <c r="H10" s="71" t="e">
        <f>#REF!</f>
        <v>#REF!</v>
      </c>
      <c r="I10" s="49"/>
      <c r="J10" s="49"/>
      <c r="K10" s="49"/>
      <c r="L10" s="49"/>
      <c r="M10" s="69"/>
      <c r="N10" s="69"/>
      <c r="O10" s="69"/>
    </row>
    <row r="11" spans="1:15" hidden="1" x14ac:dyDescent="0.2">
      <c r="A11" s="83" t="s">
        <v>48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4"/>
      <c r="N11" s="54"/>
      <c r="O11" s="54"/>
    </row>
    <row r="12" spans="1:15" hidden="1" x14ac:dyDescent="0.2"/>
    <row r="17" spans="1:11" ht="15.75" x14ac:dyDescent="0.2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</row>
  </sheetData>
  <mergeCells count="5">
    <mergeCell ref="A2:K2"/>
    <mergeCell ref="A6:H6"/>
    <mergeCell ref="A8:B8"/>
    <mergeCell ref="A9:B9"/>
    <mergeCell ref="A17:K17"/>
  </mergeCells>
  <pageMargins left="0.25" right="0.25" top="0.75" bottom="0.75" header="0.3" footer="0.3"/>
  <pageSetup paperSize="9" scale="66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opLeftCell="A72" workbookViewId="0">
      <selection activeCell="A5" sqref="A5:F94"/>
    </sheetView>
  </sheetViews>
  <sheetFormatPr defaultColWidth="9.140625" defaultRowHeight="12.75" x14ac:dyDescent="0.2"/>
  <cols>
    <col min="1" max="1" width="20.42578125" style="38" customWidth="1"/>
    <col min="2" max="2" width="50.7109375" style="66" customWidth="1"/>
    <col min="3" max="3" width="20.140625" style="67" customWidth="1"/>
    <col min="4" max="5" width="17.85546875" style="68" bestFit="1" customWidth="1"/>
    <col min="6" max="6" width="16.7109375" style="67" bestFit="1" customWidth="1"/>
    <col min="7" max="7" width="15.42578125" style="38" bestFit="1" customWidth="1"/>
    <col min="8" max="8" width="9.42578125" style="38" bestFit="1" customWidth="1"/>
    <col min="9" max="9" width="15.42578125" style="38" bestFit="1" customWidth="1"/>
    <col min="10" max="10" width="9.42578125" style="38" bestFit="1" customWidth="1"/>
    <col min="11" max="256" width="9.140625" style="38"/>
    <col min="257" max="257" width="20.42578125" style="38" customWidth="1"/>
    <col min="258" max="258" width="50.7109375" style="38" customWidth="1"/>
    <col min="259" max="259" width="20.140625" style="38" customWidth="1"/>
    <col min="260" max="261" width="17.85546875" style="38" bestFit="1" customWidth="1"/>
    <col min="262" max="262" width="16.7109375" style="38" bestFit="1" customWidth="1"/>
    <col min="263" max="263" width="15.42578125" style="38" bestFit="1" customWidth="1"/>
    <col min="264" max="264" width="9.42578125" style="38" bestFit="1" customWidth="1"/>
    <col min="265" max="265" width="15.42578125" style="38" bestFit="1" customWidth="1"/>
    <col min="266" max="266" width="9.42578125" style="38" bestFit="1" customWidth="1"/>
    <col min="267" max="512" width="9.140625" style="38"/>
    <col min="513" max="513" width="20.42578125" style="38" customWidth="1"/>
    <col min="514" max="514" width="50.7109375" style="38" customWidth="1"/>
    <col min="515" max="515" width="20.140625" style="38" customWidth="1"/>
    <col min="516" max="517" width="17.85546875" style="38" bestFit="1" customWidth="1"/>
    <col min="518" max="518" width="16.7109375" style="38" bestFit="1" customWidth="1"/>
    <col min="519" max="519" width="15.42578125" style="38" bestFit="1" customWidth="1"/>
    <col min="520" max="520" width="9.42578125" style="38" bestFit="1" customWidth="1"/>
    <col min="521" max="521" width="15.42578125" style="38" bestFit="1" customWidth="1"/>
    <col min="522" max="522" width="9.42578125" style="38" bestFit="1" customWidth="1"/>
    <col min="523" max="768" width="9.140625" style="38"/>
    <col min="769" max="769" width="20.42578125" style="38" customWidth="1"/>
    <col min="770" max="770" width="50.7109375" style="38" customWidth="1"/>
    <col min="771" max="771" width="20.140625" style="38" customWidth="1"/>
    <col min="772" max="773" width="17.85546875" style="38" bestFit="1" customWidth="1"/>
    <col min="774" max="774" width="16.7109375" style="38" bestFit="1" customWidth="1"/>
    <col min="775" max="775" width="15.42578125" style="38" bestFit="1" customWidth="1"/>
    <col min="776" max="776" width="9.42578125" style="38" bestFit="1" customWidth="1"/>
    <col min="777" max="777" width="15.42578125" style="38" bestFit="1" customWidth="1"/>
    <col min="778" max="778" width="9.42578125" style="38" bestFit="1" customWidth="1"/>
    <col min="779" max="1024" width="9.140625" style="38"/>
    <col min="1025" max="1025" width="20.42578125" style="38" customWidth="1"/>
    <col min="1026" max="1026" width="50.7109375" style="38" customWidth="1"/>
    <col min="1027" max="1027" width="20.140625" style="38" customWidth="1"/>
    <col min="1028" max="1029" width="17.85546875" style="38" bestFit="1" customWidth="1"/>
    <col min="1030" max="1030" width="16.7109375" style="38" bestFit="1" customWidth="1"/>
    <col min="1031" max="1031" width="15.42578125" style="38" bestFit="1" customWidth="1"/>
    <col min="1032" max="1032" width="9.42578125" style="38" bestFit="1" customWidth="1"/>
    <col min="1033" max="1033" width="15.42578125" style="38" bestFit="1" customWidth="1"/>
    <col min="1034" max="1034" width="9.42578125" style="38" bestFit="1" customWidth="1"/>
    <col min="1035" max="1280" width="9.140625" style="38"/>
    <col min="1281" max="1281" width="20.42578125" style="38" customWidth="1"/>
    <col min="1282" max="1282" width="50.7109375" style="38" customWidth="1"/>
    <col min="1283" max="1283" width="20.140625" style="38" customWidth="1"/>
    <col min="1284" max="1285" width="17.85546875" style="38" bestFit="1" customWidth="1"/>
    <col min="1286" max="1286" width="16.7109375" style="38" bestFit="1" customWidth="1"/>
    <col min="1287" max="1287" width="15.42578125" style="38" bestFit="1" customWidth="1"/>
    <col min="1288" max="1288" width="9.42578125" style="38" bestFit="1" customWidth="1"/>
    <col min="1289" max="1289" width="15.42578125" style="38" bestFit="1" customWidth="1"/>
    <col min="1290" max="1290" width="9.42578125" style="38" bestFit="1" customWidth="1"/>
    <col min="1291" max="1536" width="9.140625" style="38"/>
    <col min="1537" max="1537" width="20.42578125" style="38" customWidth="1"/>
    <col min="1538" max="1538" width="50.7109375" style="38" customWidth="1"/>
    <col min="1539" max="1539" width="20.140625" style="38" customWidth="1"/>
    <col min="1540" max="1541" width="17.85546875" style="38" bestFit="1" customWidth="1"/>
    <col min="1542" max="1542" width="16.7109375" style="38" bestFit="1" customWidth="1"/>
    <col min="1543" max="1543" width="15.42578125" style="38" bestFit="1" customWidth="1"/>
    <col min="1544" max="1544" width="9.42578125" style="38" bestFit="1" customWidth="1"/>
    <col min="1545" max="1545" width="15.42578125" style="38" bestFit="1" customWidth="1"/>
    <col min="1546" max="1546" width="9.42578125" style="38" bestFit="1" customWidth="1"/>
    <col min="1547" max="1792" width="9.140625" style="38"/>
    <col min="1793" max="1793" width="20.42578125" style="38" customWidth="1"/>
    <col min="1794" max="1794" width="50.7109375" style="38" customWidth="1"/>
    <col min="1795" max="1795" width="20.140625" style="38" customWidth="1"/>
    <col min="1796" max="1797" width="17.85546875" style="38" bestFit="1" customWidth="1"/>
    <col min="1798" max="1798" width="16.7109375" style="38" bestFit="1" customWidth="1"/>
    <col min="1799" max="1799" width="15.42578125" style="38" bestFit="1" customWidth="1"/>
    <col min="1800" max="1800" width="9.42578125" style="38" bestFit="1" customWidth="1"/>
    <col min="1801" max="1801" width="15.42578125" style="38" bestFit="1" customWidth="1"/>
    <col min="1802" max="1802" width="9.42578125" style="38" bestFit="1" customWidth="1"/>
    <col min="1803" max="2048" width="9.140625" style="38"/>
    <col min="2049" max="2049" width="20.42578125" style="38" customWidth="1"/>
    <col min="2050" max="2050" width="50.7109375" style="38" customWidth="1"/>
    <col min="2051" max="2051" width="20.140625" style="38" customWidth="1"/>
    <col min="2052" max="2053" width="17.85546875" style="38" bestFit="1" customWidth="1"/>
    <col min="2054" max="2054" width="16.7109375" style="38" bestFit="1" customWidth="1"/>
    <col min="2055" max="2055" width="15.42578125" style="38" bestFit="1" customWidth="1"/>
    <col min="2056" max="2056" width="9.42578125" style="38" bestFit="1" customWidth="1"/>
    <col min="2057" max="2057" width="15.42578125" style="38" bestFit="1" customWidth="1"/>
    <col min="2058" max="2058" width="9.42578125" style="38" bestFit="1" customWidth="1"/>
    <col min="2059" max="2304" width="9.140625" style="38"/>
    <col min="2305" max="2305" width="20.42578125" style="38" customWidth="1"/>
    <col min="2306" max="2306" width="50.7109375" style="38" customWidth="1"/>
    <col min="2307" max="2307" width="20.140625" style="38" customWidth="1"/>
    <col min="2308" max="2309" width="17.85546875" style="38" bestFit="1" customWidth="1"/>
    <col min="2310" max="2310" width="16.7109375" style="38" bestFit="1" customWidth="1"/>
    <col min="2311" max="2311" width="15.42578125" style="38" bestFit="1" customWidth="1"/>
    <col min="2312" max="2312" width="9.42578125" style="38" bestFit="1" customWidth="1"/>
    <col min="2313" max="2313" width="15.42578125" style="38" bestFit="1" customWidth="1"/>
    <col min="2314" max="2314" width="9.42578125" style="38" bestFit="1" customWidth="1"/>
    <col min="2315" max="2560" width="9.140625" style="38"/>
    <col min="2561" max="2561" width="20.42578125" style="38" customWidth="1"/>
    <col min="2562" max="2562" width="50.7109375" style="38" customWidth="1"/>
    <col min="2563" max="2563" width="20.140625" style="38" customWidth="1"/>
    <col min="2564" max="2565" width="17.85546875" style="38" bestFit="1" customWidth="1"/>
    <col min="2566" max="2566" width="16.7109375" style="38" bestFit="1" customWidth="1"/>
    <col min="2567" max="2567" width="15.42578125" style="38" bestFit="1" customWidth="1"/>
    <col min="2568" max="2568" width="9.42578125" style="38" bestFit="1" customWidth="1"/>
    <col min="2569" max="2569" width="15.42578125" style="38" bestFit="1" customWidth="1"/>
    <col min="2570" max="2570" width="9.42578125" style="38" bestFit="1" customWidth="1"/>
    <col min="2571" max="2816" width="9.140625" style="38"/>
    <col min="2817" max="2817" width="20.42578125" style="38" customWidth="1"/>
    <col min="2818" max="2818" width="50.7109375" style="38" customWidth="1"/>
    <col min="2819" max="2819" width="20.140625" style="38" customWidth="1"/>
    <col min="2820" max="2821" width="17.85546875" style="38" bestFit="1" customWidth="1"/>
    <col min="2822" max="2822" width="16.7109375" style="38" bestFit="1" customWidth="1"/>
    <col min="2823" max="2823" width="15.42578125" style="38" bestFit="1" customWidth="1"/>
    <col min="2824" max="2824" width="9.42578125" style="38" bestFit="1" customWidth="1"/>
    <col min="2825" max="2825" width="15.42578125" style="38" bestFit="1" customWidth="1"/>
    <col min="2826" max="2826" width="9.42578125" style="38" bestFit="1" customWidth="1"/>
    <col min="2827" max="3072" width="9.140625" style="38"/>
    <col min="3073" max="3073" width="20.42578125" style="38" customWidth="1"/>
    <col min="3074" max="3074" width="50.7109375" style="38" customWidth="1"/>
    <col min="3075" max="3075" width="20.140625" style="38" customWidth="1"/>
    <col min="3076" max="3077" width="17.85546875" style="38" bestFit="1" customWidth="1"/>
    <col min="3078" max="3078" width="16.7109375" style="38" bestFit="1" customWidth="1"/>
    <col min="3079" max="3079" width="15.42578125" style="38" bestFit="1" customWidth="1"/>
    <col min="3080" max="3080" width="9.42578125" style="38" bestFit="1" customWidth="1"/>
    <col min="3081" max="3081" width="15.42578125" style="38" bestFit="1" customWidth="1"/>
    <col min="3082" max="3082" width="9.42578125" style="38" bestFit="1" customWidth="1"/>
    <col min="3083" max="3328" width="9.140625" style="38"/>
    <col min="3329" max="3329" width="20.42578125" style="38" customWidth="1"/>
    <col min="3330" max="3330" width="50.7109375" style="38" customWidth="1"/>
    <col min="3331" max="3331" width="20.140625" style="38" customWidth="1"/>
    <col min="3332" max="3333" width="17.85546875" style="38" bestFit="1" customWidth="1"/>
    <col min="3334" max="3334" width="16.7109375" style="38" bestFit="1" customWidth="1"/>
    <col min="3335" max="3335" width="15.42578125" style="38" bestFit="1" customWidth="1"/>
    <col min="3336" max="3336" width="9.42578125" style="38" bestFit="1" customWidth="1"/>
    <col min="3337" max="3337" width="15.42578125" style="38" bestFit="1" customWidth="1"/>
    <col min="3338" max="3338" width="9.42578125" style="38" bestFit="1" customWidth="1"/>
    <col min="3339" max="3584" width="9.140625" style="38"/>
    <col min="3585" max="3585" width="20.42578125" style="38" customWidth="1"/>
    <col min="3586" max="3586" width="50.7109375" style="38" customWidth="1"/>
    <col min="3587" max="3587" width="20.140625" style="38" customWidth="1"/>
    <col min="3588" max="3589" width="17.85546875" style="38" bestFit="1" customWidth="1"/>
    <col min="3590" max="3590" width="16.7109375" style="38" bestFit="1" customWidth="1"/>
    <col min="3591" max="3591" width="15.42578125" style="38" bestFit="1" customWidth="1"/>
    <col min="3592" max="3592" width="9.42578125" style="38" bestFit="1" customWidth="1"/>
    <col min="3593" max="3593" width="15.42578125" style="38" bestFit="1" customWidth="1"/>
    <col min="3594" max="3594" width="9.42578125" style="38" bestFit="1" customWidth="1"/>
    <col min="3595" max="3840" width="9.140625" style="38"/>
    <col min="3841" max="3841" width="20.42578125" style="38" customWidth="1"/>
    <col min="3842" max="3842" width="50.7109375" style="38" customWidth="1"/>
    <col min="3843" max="3843" width="20.140625" style="38" customWidth="1"/>
    <col min="3844" max="3845" width="17.85546875" style="38" bestFit="1" customWidth="1"/>
    <col min="3846" max="3846" width="16.7109375" style="38" bestFit="1" customWidth="1"/>
    <col min="3847" max="3847" width="15.42578125" style="38" bestFit="1" customWidth="1"/>
    <col min="3848" max="3848" width="9.42578125" style="38" bestFit="1" customWidth="1"/>
    <col min="3849" max="3849" width="15.42578125" style="38" bestFit="1" customWidth="1"/>
    <col min="3850" max="3850" width="9.42578125" style="38" bestFit="1" customWidth="1"/>
    <col min="3851" max="4096" width="9.140625" style="38"/>
    <col min="4097" max="4097" width="20.42578125" style="38" customWidth="1"/>
    <col min="4098" max="4098" width="50.7109375" style="38" customWidth="1"/>
    <col min="4099" max="4099" width="20.140625" style="38" customWidth="1"/>
    <col min="4100" max="4101" width="17.85546875" style="38" bestFit="1" customWidth="1"/>
    <col min="4102" max="4102" width="16.7109375" style="38" bestFit="1" customWidth="1"/>
    <col min="4103" max="4103" width="15.42578125" style="38" bestFit="1" customWidth="1"/>
    <col min="4104" max="4104" width="9.42578125" style="38" bestFit="1" customWidth="1"/>
    <col min="4105" max="4105" width="15.42578125" style="38" bestFit="1" customWidth="1"/>
    <col min="4106" max="4106" width="9.42578125" style="38" bestFit="1" customWidth="1"/>
    <col min="4107" max="4352" width="9.140625" style="38"/>
    <col min="4353" max="4353" width="20.42578125" style="38" customWidth="1"/>
    <col min="4354" max="4354" width="50.7109375" style="38" customWidth="1"/>
    <col min="4355" max="4355" width="20.140625" style="38" customWidth="1"/>
    <col min="4356" max="4357" width="17.85546875" style="38" bestFit="1" customWidth="1"/>
    <col min="4358" max="4358" width="16.7109375" style="38" bestFit="1" customWidth="1"/>
    <col min="4359" max="4359" width="15.42578125" style="38" bestFit="1" customWidth="1"/>
    <col min="4360" max="4360" width="9.42578125" style="38" bestFit="1" customWidth="1"/>
    <col min="4361" max="4361" width="15.42578125" style="38" bestFit="1" customWidth="1"/>
    <col min="4362" max="4362" width="9.42578125" style="38" bestFit="1" customWidth="1"/>
    <col min="4363" max="4608" width="9.140625" style="38"/>
    <col min="4609" max="4609" width="20.42578125" style="38" customWidth="1"/>
    <col min="4610" max="4610" width="50.7109375" style="38" customWidth="1"/>
    <col min="4611" max="4611" width="20.140625" style="38" customWidth="1"/>
    <col min="4612" max="4613" width="17.85546875" style="38" bestFit="1" customWidth="1"/>
    <col min="4614" max="4614" width="16.7109375" style="38" bestFit="1" customWidth="1"/>
    <col min="4615" max="4615" width="15.42578125" style="38" bestFit="1" customWidth="1"/>
    <col min="4616" max="4616" width="9.42578125" style="38" bestFit="1" customWidth="1"/>
    <col min="4617" max="4617" width="15.42578125" style="38" bestFit="1" customWidth="1"/>
    <col min="4618" max="4618" width="9.42578125" style="38" bestFit="1" customWidth="1"/>
    <col min="4619" max="4864" width="9.140625" style="38"/>
    <col min="4865" max="4865" width="20.42578125" style="38" customWidth="1"/>
    <col min="4866" max="4866" width="50.7109375" style="38" customWidth="1"/>
    <col min="4867" max="4867" width="20.140625" style="38" customWidth="1"/>
    <col min="4868" max="4869" width="17.85546875" style="38" bestFit="1" customWidth="1"/>
    <col min="4870" max="4870" width="16.7109375" style="38" bestFit="1" customWidth="1"/>
    <col min="4871" max="4871" width="15.42578125" style="38" bestFit="1" customWidth="1"/>
    <col min="4872" max="4872" width="9.42578125" style="38" bestFit="1" customWidth="1"/>
    <col min="4873" max="4873" width="15.42578125" style="38" bestFit="1" customWidth="1"/>
    <col min="4874" max="4874" width="9.42578125" style="38" bestFit="1" customWidth="1"/>
    <col min="4875" max="5120" width="9.140625" style="38"/>
    <col min="5121" max="5121" width="20.42578125" style="38" customWidth="1"/>
    <col min="5122" max="5122" width="50.7109375" style="38" customWidth="1"/>
    <col min="5123" max="5123" width="20.140625" style="38" customWidth="1"/>
    <col min="5124" max="5125" width="17.85546875" style="38" bestFit="1" customWidth="1"/>
    <col min="5126" max="5126" width="16.7109375" style="38" bestFit="1" customWidth="1"/>
    <col min="5127" max="5127" width="15.42578125" style="38" bestFit="1" customWidth="1"/>
    <col min="5128" max="5128" width="9.42578125" style="38" bestFit="1" customWidth="1"/>
    <col min="5129" max="5129" width="15.42578125" style="38" bestFit="1" customWidth="1"/>
    <col min="5130" max="5130" width="9.42578125" style="38" bestFit="1" customWidth="1"/>
    <col min="5131" max="5376" width="9.140625" style="38"/>
    <col min="5377" max="5377" width="20.42578125" style="38" customWidth="1"/>
    <col min="5378" max="5378" width="50.7109375" style="38" customWidth="1"/>
    <col min="5379" max="5379" width="20.140625" style="38" customWidth="1"/>
    <col min="5380" max="5381" width="17.85546875" style="38" bestFit="1" customWidth="1"/>
    <col min="5382" max="5382" width="16.7109375" style="38" bestFit="1" customWidth="1"/>
    <col min="5383" max="5383" width="15.42578125" style="38" bestFit="1" customWidth="1"/>
    <col min="5384" max="5384" width="9.42578125" style="38" bestFit="1" customWidth="1"/>
    <col min="5385" max="5385" width="15.42578125" style="38" bestFit="1" customWidth="1"/>
    <col min="5386" max="5386" width="9.42578125" style="38" bestFit="1" customWidth="1"/>
    <col min="5387" max="5632" width="9.140625" style="38"/>
    <col min="5633" max="5633" width="20.42578125" style="38" customWidth="1"/>
    <col min="5634" max="5634" width="50.7109375" style="38" customWidth="1"/>
    <col min="5635" max="5635" width="20.140625" style="38" customWidth="1"/>
    <col min="5636" max="5637" width="17.85546875" style="38" bestFit="1" customWidth="1"/>
    <col min="5638" max="5638" width="16.7109375" style="38" bestFit="1" customWidth="1"/>
    <col min="5639" max="5639" width="15.42578125" style="38" bestFit="1" customWidth="1"/>
    <col min="5640" max="5640" width="9.42578125" style="38" bestFit="1" customWidth="1"/>
    <col min="5641" max="5641" width="15.42578125" style="38" bestFit="1" customWidth="1"/>
    <col min="5642" max="5642" width="9.42578125" style="38" bestFit="1" customWidth="1"/>
    <col min="5643" max="5888" width="9.140625" style="38"/>
    <col min="5889" max="5889" width="20.42578125" style="38" customWidth="1"/>
    <col min="5890" max="5890" width="50.7109375" style="38" customWidth="1"/>
    <col min="5891" max="5891" width="20.140625" style="38" customWidth="1"/>
    <col min="5892" max="5893" width="17.85546875" style="38" bestFit="1" customWidth="1"/>
    <col min="5894" max="5894" width="16.7109375" style="38" bestFit="1" customWidth="1"/>
    <col min="5895" max="5895" width="15.42578125" style="38" bestFit="1" customWidth="1"/>
    <col min="5896" max="5896" width="9.42578125" style="38" bestFit="1" customWidth="1"/>
    <col min="5897" max="5897" width="15.42578125" style="38" bestFit="1" customWidth="1"/>
    <col min="5898" max="5898" width="9.42578125" style="38" bestFit="1" customWidth="1"/>
    <col min="5899" max="6144" width="9.140625" style="38"/>
    <col min="6145" max="6145" width="20.42578125" style="38" customWidth="1"/>
    <col min="6146" max="6146" width="50.7109375" style="38" customWidth="1"/>
    <col min="6147" max="6147" width="20.140625" style="38" customWidth="1"/>
    <col min="6148" max="6149" width="17.85546875" style="38" bestFit="1" customWidth="1"/>
    <col min="6150" max="6150" width="16.7109375" style="38" bestFit="1" customWidth="1"/>
    <col min="6151" max="6151" width="15.42578125" style="38" bestFit="1" customWidth="1"/>
    <col min="6152" max="6152" width="9.42578125" style="38" bestFit="1" customWidth="1"/>
    <col min="6153" max="6153" width="15.42578125" style="38" bestFit="1" customWidth="1"/>
    <col min="6154" max="6154" width="9.42578125" style="38" bestFit="1" customWidth="1"/>
    <col min="6155" max="6400" width="9.140625" style="38"/>
    <col min="6401" max="6401" width="20.42578125" style="38" customWidth="1"/>
    <col min="6402" max="6402" width="50.7109375" style="38" customWidth="1"/>
    <col min="6403" max="6403" width="20.140625" style="38" customWidth="1"/>
    <col min="6404" max="6405" width="17.85546875" style="38" bestFit="1" customWidth="1"/>
    <col min="6406" max="6406" width="16.7109375" style="38" bestFit="1" customWidth="1"/>
    <col min="6407" max="6407" width="15.42578125" style="38" bestFit="1" customWidth="1"/>
    <col min="6408" max="6408" width="9.42578125" style="38" bestFit="1" customWidth="1"/>
    <col min="6409" max="6409" width="15.42578125" style="38" bestFit="1" customWidth="1"/>
    <col min="6410" max="6410" width="9.42578125" style="38" bestFit="1" customWidth="1"/>
    <col min="6411" max="6656" width="9.140625" style="38"/>
    <col min="6657" max="6657" width="20.42578125" style="38" customWidth="1"/>
    <col min="6658" max="6658" width="50.7109375" style="38" customWidth="1"/>
    <col min="6659" max="6659" width="20.140625" style="38" customWidth="1"/>
    <col min="6660" max="6661" width="17.85546875" style="38" bestFit="1" customWidth="1"/>
    <col min="6662" max="6662" width="16.7109375" style="38" bestFit="1" customWidth="1"/>
    <col min="6663" max="6663" width="15.42578125" style="38" bestFit="1" customWidth="1"/>
    <col min="6664" max="6664" width="9.42578125" style="38" bestFit="1" customWidth="1"/>
    <col min="6665" max="6665" width="15.42578125" style="38" bestFit="1" customWidth="1"/>
    <col min="6666" max="6666" width="9.42578125" style="38" bestFit="1" customWidth="1"/>
    <col min="6667" max="6912" width="9.140625" style="38"/>
    <col min="6913" max="6913" width="20.42578125" style="38" customWidth="1"/>
    <col min="6914" max="6914" width="50.7109375" style="38" customWidth="1"/>
    <col min="6915" max="6915" width="20.140625" style="38" customWidth="1"/>
    <col min="6916" max="6917" width="17.85546875" style="38" bestFit="1" customWidth="1"/>
    <col min="6918" max="6918" width="16.7109375" style="38" bestFit="1" customWidth="1"/>
    <col min="6919" max="6919" width="15.42578125" style="38" bestFit="1" customWidth="1"/>
    <col min="6920" max="6920" width="9.42578125" style="38" bestFit="1" customWidth="1"/>
    <col min="6921" max="6921" width="15.42578125" style="38" bestFit="1" customWidth="1"/>
    <col min="6922" max="6922" width="9.42578125" style="38" bestFit="1" customWidth="1"/>
    <col min="6923" max="7168" width="9.140625" style="38"/>
    <col min="7169" max="7169" width="20.42578125" style="38" customWidth="1"/>
    <col min="7170" max="7170" width="50.7109375" style="38" customWidth="1"/>
    <col min="7171" max="7171" width="20.140625" style="38" customWidth="1"/>
    <col min="7172" max="7173" width="17.85546875" style="38" bestFit="1" customWidth="1"/>
    <col min="7174" max="7174" width="16.7109375" style="38" bestFit="1" customWidth="1"/>
    <col min="7175" max="7175" width="15.42578125" style="38" bestFit="1" customWidth="1"/>
    <col min="7176" max="7176" width="9.42578125" style="38" bestFit="1" customWidth="1"/>
    <col min="7177" max="7177" width="15.42578125" style="38" bestFit="1" customWidth="1"/>
    <col min="7178" max="7178" width="9.42578125" style="38" bestFit="1" customWidth="1"/>
    <col min="7179" max="7424" width="9.140625" style="38"/>
    <col min="7425" max="7425" width="20.42578125" style="38" customWidth="1"/>
    <col min="7426" max="7426" width="50.7109375" style="38" customWidth="1"/>
    <col min="7427" max="7427" width="20.140625" style="38" customWidth="1"/>
    <col min="7428" max="7429" width="17.85546875" style="38" bestFit="1" customWidth="1"/>
    <col min="7430" max="7430" width="16.7109375" style="38" bestFit="1" customWidth="1"/>
    <col min="7431" max="7431" width="15.42578125" style="38" bestFit="1" customWidth="1"/>
    <col min="7432" max="7432" width="9.42578125" style="38" bestFit="1" customWidth="1"/>
    <col min="7433" max="7433" width="15.42578125" style="38" bestFit="1" customWidth="1"/>
    <col min="7434" max="7434" width="9.42578125" style="38" bestFit="1" customWidth="1"/>
    <col min="7435" max="7680" width="9.140625" style="38"/>
    <col min="7681" max="7681" width="20.42578125" style="38" customWidth="1"/>
    <col min="7682" max="7682" width="50.7109375" style="38" customWidth="1"/>
    <col min="7683" max="7683" width="20.140625" style="38" customWidth="1"/>
    <col min="7684" max="7685" width="17.85546875" style="38" bestFit="1" customWidth="1"/>
    <col min="7686" max="7686" width="16.7109375" style="38" bestFit="1" customWidth="1"/>
    <col min="7687" max="7687" width="15.42578125" style="38" bestFit="1" customWidth="1"/>
    <col min="7688" max="7688" width="9.42578125" style="38" bestFit="1" customWidth="1"/>
    <col min="7689" max="7689" width="15.42578125" style="38" bestFit="1" customWidth="1"/>
    <col min="7690" max="7690" width="9.42578125" style="38" bestFit="1" customWidth="1"/>
    <col min="7691" max="7936" width="9.140625" style="38"/>
    <col min="7937" max="7937" width="20.42578125" style="38" customWidth="1"/>
    <col min="7938" max="7938" width="50.7109375" style="38" customWidth="1"/>
    <col min="7939" max="7939" width="20.140625" style="38" customWidth="1"/>
    <col min="7940" max="7941" width="17.85546875" style="38" bestFit="1" customWidth="1"/>
    <col min="7942" max="7942" width="16.7109375" style="38" bestFit="1" customWidth="1"/>
    <col min="7943" max="7943" width="15.42578125" style="38" bestFit="1" customWidth="1"/>
    <col min="7944" max="7944" width="9.42578125" style="38" bestFit="1" customWidth="1"/>
    <col min="7945" max="7945" width="15.42578125" style="38" bestFit="1" customWidth="1"/>
    <col min="7946" max="7946" width="9.42578125" style="38" bestFit="1" customWidth="1"/>
    <col min="7947" max="8192" width="9.140625" style="38"/>
    <col min="8193" max="8193" width="20.42578125" style="38" customWidth="1"/>
    <col min="8194" max="8194" width="50.7109375" style="38" customWidth="1"/>
    <col min="8195" max="8195" width="20.140625" style="38" customWidth="1"/>
    <col min="8196" max="8197" width="17.85546875" style="38" bestFit="1" customWidth="1"/>
    <col min="8198" max="8198" width="16.7109375" style="38" bestFit="1" customWidth="1"/>
    <col min="8199" max="8199" width="15.42578125" style="38" bestFit="1" customWidth="1"/>
    <col min="8200" max="8200" width="9.42578125" style="38" bestFit="1" customWidth="1"/>
    <col min="8201" max="8201" width="15.42578125" style="38" bestFit="1" customWidth="1"/>
    <col min="8202" max="8202" width="9.42578125" style="38" bestFit="1" customWidth="1"/>
    <col min="8203" max="8448" width="9.140625" style="38"/>
    <col min="8449" max="8449" width="20.42578125" style="38" customWidth="1"/>
    <col min="8450" max="8450" width="50.7109375" style="38" customWidth="1"/>
    <col min="8451" max="8451" width="20.140625" style="38" customWidth="1"/>
    <col min="8452" max="8453" width="17.85546875" style="38" bestFit="1" customWidth="1"/>
    <col min="8454" max="8454" width="16.7109375" style="38" bestFit="1" customWidth="1"/>
    <col min="8455" max="8455" width="15.42578125" style="38" bestFit="1" customWidth="1"/>
    <col min="8456" max="8456" width="9.42578125" style="38" bestFit="1" customWidth="1"/>
    <col min="8457" max="8457" width="15.42578125" style="38" bestFit="1" customWidth="1"/>
    <col min="8458" max="8458" width="9.42578125" style="38" bestFit="1" customWidth="1"/>
    <col min="8459" max="8704" width="9.140625" style="38"/>
    <col min="8705" max="8705" width="20.42578125" style="38" customWidth="1"/>
    <col min="8706" max="8706" width="50.7109375" style="38" customWidth="1"/>
    <col min="8707" max="8707" width="20.140625" style="38" customWidth="1"/>
    <col min="8708" max="8709" width="17.85546875" style="38" bestFit="1" customWidth="1"/>
    <col min="8710" max="8710" width="16.7109375" style="38" bestFit="1" customWidth="1"/>
    <col min="8711" max="8711" width="15.42578125" style="38" bestFit="1" customWidth="1"/>
    <col min="8712" max="8712" width="9.42578125" style="38" bestFit="1" customWidth="1"/>
    <col min="8713" max="8713" width="15.42578125" style="38" bestFit="1" customWidth="1"/>
    <col min="8714" max="8714" width="9.42578125" style="38" bestFit="1" customWidth="1"/>
    <col min="8715" max="8960" width="9.140625" style="38"/>
    <col min="8961" max="8961" width="20.42578125" style="38" customWidth="1"/>
    <col min="8962" max="8962" width="50.7109375" style="38" customWidth="1"/>
    <col min="8963" max="8963" width="20.140625" style="38" customWidth="1"/>
    <col min="8964" max="8965" width="17.85546875" style="38" bestFit="1" customWidth="1"/>
    <col min="8966" max="8966" width="16.7109375" style="38" bestFit="1" customWidth="1"/>
    <col min="8967" max="8967" width="15.42578125" style="38" bestFit="1" customWidth="1"/>
    <col min="8968" max="8968" width="9.42578125" style="38" bestFit="1" customWidth="1"/>
    <col min="8969" max="8969" width="15.42578125" style="38" bestFit="1" customWidth="1"/>
    <col min="8970" max="8970" width="9.42578125" style="38" bestFit="1" customWidth="1"/>
    <col min="8971" max="9216" width="9.140625" style="38"/>
    <col min="9217" max="9217" width="20.42578125" style="38" customWidth="1"/>
    <col min="9218" max="9218" width="50.7109375" style="38" customWidth="1"/>
    <col min="9219" max="9219" width="20.140625" style="38" customWidth="1"/>
    <col min="9220" max="9221" width="17.85546875" style="38" bestFit="1" customWidth="1"/>
    <col min="9222" max="9222" width="16.7109375" style="38" bestFit="1" customWidth="1"/>
    <col min="9223" max="9223" width="15.42578125" style="38" bestFit="1" customWidth="1"/>
    <col min="9224" max="9224" width="9.42578125" style="38" bestFit="1" customWidth="1"/>
    <col min="9225" max="9225" width="15.42578125" style="38" bestFit="1" customWidth="1"/>
    <col min="9226" max="9226" width="9.42578125" style="38" bestFit="1" customWidth="1"/>
    <col min="9227" max="9472" width="9.140625" style="38"/>
    <col min="9473" max="9473" width="20.42578125" style="38" customWidth="1"/>
    <col min="9474" max="9474" width="50.7109375" style="38" customWidth="1"/>
    <col min="9475" max="9475" width="20.140625" style="38" customWidth="1"/>
    <col min="9476" max="9477" width="17.85546875" style="38" bestFit="1" customWidth="1"/>
    <col min="9478" max="9478" width="16.7109375" style="38" bestFit="1" customWidth="1"/>
    <col min="9479" max="9479" width="15.42578125" style="38" bestFit="1" customWidth="1"/>
    <col min="9480" max="9480" width="9.42578125" style="38" bestFit="1" customWidth="1"/>
    <col min="9481" max="9481" width="15.42578125" style="38" bestFit="1" customWidth="1"/>
    <col min="9482" max="9482" width="9.42578125" style="38" bestFit="1" customWidth="1"/>
    <col min="9483" max="9728" width="9.140625" style="38"/>
    <col min="9729" max="9729" width="20.42578125" style="38" customWidth="1"/>
    <col min="9730" max="9730" width="50.7109375" style="38" customWidth="1"/>
    <col min="9731" max="9731" width="20.140625" style="38" customWidth="1"/>
    <col min="9732" max="9733" width="17.85546875" style="38" bestFit="1" customWidth="1"/>
    <col min="9734" max="9734" width="16.7109375" style="38" bestFit="1" customWidth="1"/>
    <col min="9735" max="9735" width="15.42578125" style="38" bestFit="1" customWidth="1"/>
    <col min="9736" max="9736" width="9.42578125" style="38" bestFit="1" customWidth="1"/>
    <col min="9737" max="9737" width="15.42578125" style="38" bestFit="1" customWidth="1"/>
    <col min="9738" max="9738" width="9.42578125" style="38" bestFit="1" customWidth="1"/>
    <col min="9739" max="9984" width="9.140625" style="38"/>
    <col min="9985" max="9985" width="20.42578125" style="38" customWidth="1"/>
    <col min="9986" max="9986" width="50.7109375" style="38" customWidth="1"/>
    <col min="9987" max="9987" width="20.140625" style="38" customWidth="1"/>
    <col min="9988" max="9989" width="17.85546875" style="38" bestFit="1" customWidth="1"/>
    <col min="9990" max="9990" width="16.7109375" style="38" bestFit="1" customWidth="1"/>
    <col min="9991" max="9991" width="15.42578125" style="38" bestFit="1" customWidth="1"/>
    <col min="9992" max="9992" width="9.42578125" style="38" bestFit="1" customWidth="1"/>
    <col min="9993" max="9993" width="15.42578125" style="38" bestFit="1" customWidth="1"/>
    <col min="9994" max="9994" width="9.42578125" style="38" bestFit="1" customWidth="1"/>
    <col min="9995" max="10240" width="9.140625" style="38"/>
    <col min="10241" max="10241" width="20.42578125" style="38" customWidth="1"/>
    <col min="10242" max="10242" width="50.7109375" style="38" customWidth="1"/>
    <col min="10243" max="10243" width="20.140625" style="38" customWidth="1"/>
    <col min="10244" max="10245" width="17.85546875" style="38" bestFit="1" customWidth="1"/>
    <col min="10246" max="10246" width="16.7109375" style="38" bestFit="1" customWidth="1"/>
    <col min="10247" max="10247" width="15.42578125" style="38" bestFit="1" customWidth="1"/>
    <col min="10248" max="10248" width="9.42578125" style="38" bestFit="1" customWidth="1"/>
    <col min="10249" max="10249" width="15.42578125" style="38" bestFit="1" customWidth="1"/>
    <col min="10250" max="10250" width="9.42578125" style="38" bestFit="1" customWidth="1"/>
    <col min="10251" max="10496" width="9.140625" style="38"/>
    <col min="10497" max="10497" width="20.42578125" style="38" customWidth="1"/>
    <col min="10498" max="10498" width="50.7109375" style="38" customWidth="1"/>
    <col min="10499" max="10499" width="20.140625" style="38" customWidth="1"/>
    <col min="10500" max="10501" width="17.85546875" style="38" bestFit="1" customWidth="1"/>
    <col min="10502" max="10502" width="16.7109375" style="38" bestFit="1" customWidth="1"/>
    <col min="10503" max="10503" width="15.42578125" style="38" bestFit="1" customWidth="1"/>
    <col min="10504" max="10504" width="9.42578125" style="38" bestFit="1" customWidth="1"/>
    <col min="10505" max="10505" width="15.42578125" style="38" bestFit="1" customWidth="1"/>
    <col min="10506" max="10506" width="9.42578125" style="38" bestFit="1" customWidth="1"/>
    <col min="10507" max="10752" width="9.140625" style="38"/>
    <col min="10753" max="10753" width="20.42578125" style="38" customWidth="1"/>
    <col min="10754" max="10754" width="50.7109375" style="38" customWidth="1"/>
    <col min="10755" max="10755" width="20.140625" style="38" customWidth="1"/>
    <col min="10756" max="10757" width="17.85546875" style="38" bestFit="1" customWidth="1"/>
    <col min="10758" max="10758" width="16.7109375" style="38" bestFit="1" customWidth="1"/>
    <col min="10759" max="10759" width="15.42578125" style="38" bestFit="1" customWidth="1"/>
    <col min="10760" max="10760" width="9.42578125" style="38" bestFit="1" customWidth="1"/>
    <col min="10761" max="10761" width="15.42578125" style="38" bestFit="1" customWidth="1"/>
    <col min="10762" max="10762" width="9.42578125" style="38" bestFit="1" customWidth="1"/>
    <col min="10763" max="11008" width="9.140625" style="38"/>
    <col min="11009" max="11009" width="20.42578125" style="38" customWidth="1"/>
    <col min="11010" max="11010" width="50.7109375" style="38" customWidth="1"/>
    <col min="11011" max="11011" width="20.140625" style="38" customWidth="1"/>
    <col min="11012" max="11013" width="17.85546875" style="38" bestFit="1" customWidth="1"/>
    <col min="11014" max="11014" width="16.7109375" style="38" bestFit="1" customWidth="1"/>
    <col min="11015" max="11015" width="15.42578125" style="38" bestFit="1" customWidth="1"/>
    <col min="11016" max="11016" width="9.42578125" style="38" bestFit="1" customWidth="1"/>
    <col min="11017" max="11017" width="15.42578125" style="38" bestFit="1" customWidth="1"/>
    <col min="11018" max="11018" width="9.42578125" style="38" bestFit="1" customWidth="1"/>
    <col min="11019" max="11264" width="9.140625" style="38"/>
    <col min="11265" max="11265" width="20.42578125" style="38" customWidth="1"/>
    <col min="11266" max="11266" width="50.7109375" style="38" customWidth="1"/>
    <col min="11267" max="11267" width="20.140625" style="38" customWidth="1"/>
    <col min="11268" max="11269" width="17.85546875" style="38" bestFit="1" customWidth="1"/>
    <col min="11270" max="11270" width="16.7109375" style="38" bestFit="1" customWidth="1"/>
    <col min="11271" max="11271" width="15.42578125" style="38" bestFit="1" customWidth="1"/>
    <col min="11272" max="11272" width="9.42578125" style="38" bestFit="1" customWidth="1"/>
    <col min="11273" max="11273" width="15.42578125" style="38" bestFit="1" customWidth="1"/>
    <col min="11274" max="11274" width="9.42578125" style="38" bestFit="1" customWidth="1"/>
    <col min="11275" max="11520" width="9.140625" style="38"/>
    <col min="11521" max="11521" width="20.42578125" style="38" customWidth="1"/>
    <col min="11522" max="11522" width="50.7109375" style="38" customWidth="1"/>
    <col min="11523" max="11523" width="20.140625" style="38" customWidth="1"/>
    <col min="11524" max="11525" width="17.85546875" style="38" bestFit="1" customWidth="1"/>
    <col min="11526" max="11526" width="16.7109375" style="38" bestFit="1" customWidth="1"/>
    <col min="11527" max="11527" width="15.42578125" style="38" bestFit="1" customWidth="1"/>
    <col min="11528" max="11528" width="9.42578125" style="38" bestFit="1" customWidth="1"/>
    <col min="11529" max="11529" width="15.42578125" style="38" bestFit="1" customWidth="1"/>
    <col min="11530" max="11530" width="9.42578125" style="38" bestFit="1" customWidth="1"/>
    <col min="11531" max="11776" width="9.140625" style="38"/>
    <col min="11777" max="11777" width="20.42578125" style="38" customWidth="1"/>
    <col min="11778" max="11778" width="50.7109375" style="38" customWidth="1"/>
    <col min="11779" max="11779" width="20.140625" style="38" customWidth="1"/>
    <col min="11780" max="11781" width="17.85546875" style="38" bestFit="1" customWidth="1"/>
    <col min="11782" max="11782" width="16.7109375" style="38" bestFit="1" customWidth="1"/>
    <col min="11783" max="11783" width="15.42578125" style="38" bestFit="1" customWidth="1"/>
    <col min="11784" max="11784" width="9.42578125" style="38" bestFit="1" customWidth="1"/>
    <col min="11785" max="11785" width="15.42578125" style="38" bestFit="1" customWidth="1"/>
    <col min="11786" max="11786" width="9.42578125" style="38" bestFit="1" customWidth="1"/>
    <col min="11787" max="12032" width="9.140625" style="38"/>
    <col min="12033" max="12033" width="20.42578125" style="38" customWidth="1"/>
    <col min="12034" max="12034" width="50.7109375" style="38" customWidth="1"/>
    <col min="12035" max="12035" width="20.140625" style="38" customWidth="1"/>
    <col min="12036" max="12037" width="17.85546875" style="38" bestFit="1" customWidth="1"/>
    <col min="12038" max="12038" width="16.7109375" style="38" bestFit="1" customWidth="1"/>
    <col min="12039" max="12039" width="15.42578125" style="38" bestFit="1" customWidth="1"/>
    <col min="12040" max="12040" width="9.42578125" style="38" bestFit="1" customWidth="1"/>
    <col min="12041" max="12041" width="15.42578125" style="38" bestFit="1" customWidth="1"/>
    <col min="12042" max="12042" width="9.42578125" style="38" bestFit="1" customWidth="1"/>
    <col min="12043" max="12288" width="9.140625" style="38"/>
    <col min="12289" max="12289" width="20.42578125" style="38" customWidth="1"/>
    <col min="12290" max="12290" width="50.7109375" style="38" customWidth="1"/>
    <col min="12291" max="12291" width="20.140625" style="38" customWidth="1"/>
    <col min="12292" max="12293" width="17.85546875" style="38" bestFit="1" customWidth="1"/>
    <col min="12294" max="12294" width="16.7109375" style="38" bestFit="1" customWidth="1"/>
    <col min="12295" max="12295" width="15.42578125" style="38" bestFit="1" customWidth="1"/>
    <col min="12296" max="12296" width="9.42578125" style="38" bestFit="1" customWidth="1"/>
    <col min="12297" max="12297" width="15.42578125" style="38" bestFit="1" customWidth="1"/>
    <col min="12298" max="12298" width="9.42578125" style="38" bestFit="1" customWidth="1"/>
    <col min="12299" max="12544" width="9.140625" style="38"/>
    <col min="12545" max="12545" width="20.42578125" style="38" customWidth="1"/>
    <col min="12546" max="12546" width="50.7109375" style="38" customWidth="1"/>
    <col min="12547" max="12547" width="20.140625" style="38" customWidth="1"/>
    <col min="12548" max="12549" width="17.85546875" style="38" bestFit="1" customWidth="1"/>
    <col min="12550" max="12550" width="16.7109375" style="38" bestFit="1" customWidth="1"/>
    <col min="12551" max="12551" width="15.42578125" style="38" bestFit="1" customWidth="1"/>
    <col min="12552" max="12552" width="9.42578125" style="38" bestFit="1" customWidth="1"/>
    <col min="12553" max="12553" width="15.42578125" style="38" bestFit="1" customWidth="1"/>
    <col min="12554" max="12554" width="9.42578125" style="38" bestFit="1" customWidth="1"/>
    <col min="12555" max="12800" width="9.140625" style="38"/>
    <col min="12801" max="12801" width="20.42578125" style="38" customWidth="1"/>
    <col min="12802" max="12802" width="50.7109375" style="38" customWidth="1"/>
    <col min="12803" max="12803" width="20.140625" style="38" customWidth="1"/>
    <col min="12804" max="12805" width="17.85546875" style="38" bestFit="1" customWidth="1"/>
    <col min="12806" max="12806" width="16.7109375" style="38" bestFit="1" customWidth="1"/>
    <col min="12807" max="12807" width="15.42578125" style="38" bestFit="1" customWidth="1"/>
    <col min="12808" max="12808" width="9.42578125" style="38" bestFit="1" customWidth="1"/>
    <col min="12809" max="12809" width="15.42578125" style="38" bestFit="1" customWidth="1"/>
    <col min="12810" max="12810" width="9.42578125" style="38" bestFit="1" customWidth="1"/>
    <col min="12811" max="13056" width="9.140625" style="38"/>
    <col min="13057" max="13057" width="20.42578125" style="38" customWidth="1"/>
    <col min="13058" max="13058" width="50.7109375" style="38" customWidth="1"/>
    <col min="13059" max="13059" width="20.140625" style="38" customWidth="1"/>
    <col min="13060" max="13061" width="17.85546875" style="38" bestFit="1" customWidth="1"/>
    <col min="13062" max="13062" width="16.7109375" style="38" bestFit="1" customWidth="1"/>
    <col min="13063" max="13063" width="15.42578125" style="38" bestFit="1" customWidth="1"/>
    <col min="13064" max="13064" width="9.42578125" style="38" bestFit="1" customWidth="1"/>
    <col min="13065" max="13065" width="15.42578125" style="38" bestFit="1" customWidth="1"/>
    <col min="13066" max="13066" width="9.42578125" style="38" bestFit="1" customWidth="1"/>
    <col min="13067" max="13312" width="9.140625" style="38"/>
    <col min="13313" max="13313" width="20.42578125" style="38" customWidth="1"/>
    <col min="13314" max="13314" width="50.7109375" style="38" customWidth="1"/>
    <col min="13315" max="13315" width="20.140625" style="38" customWidth="1"/>
    <col min="13316" max="13317" width="17.85546875" style="38" bestFit="1" customWidth="1"/>
    <col min="13318" max="13318" width="16.7109375" style="38" bestFit="1" customWidth="1"/>
    <col min="13319" max="13319" width="15.42578125" style="38" bestFit="1" customWidth="1"/>
    <col min="13320" max="13320" width="9.42578125" style="38" bestFit="1" customWidth="1"/>
    <col min="13321" max="13321" width="15.42578125" style="38" bestFit="1" customWidth="1"/>
    <col min="13322" max="13322" width="9.42578125" style="38" bestFit="1" customWidth="1"/>
    <col min="13323" max="13568" width="9.140625" style="38"/>
    <col min="13569" max="13569" width="20.42578125" style="38" customWidth="1"/>
    <col min="13570" max="13570" width="50.7109375" style="38" customWidth="1"/>
    <col min="13571" max="13571" width="20.140625" style="38" customWidth="1"/>
    <col min="13572" max="13573" width="17.85546875" style="38" bestFit="1" customWidth="1"/>
    <col min="13574" max="13574" width="16.7109375" style="38" bestFit="1" customWidth="1"/>
    <col min="13575" max="13575" width="15.42578125" style="38" bestFit="1" customWidth="1"/>
    <col min="13576" max="13576" width="9.42578125" style="38" bestFit="1" customWidth="1"/>
    <col min="13577" max="13577" width="15.42578125" style="38" bestFit="1" customWidth="1"/>
    <col min="13578" max="13578" width="9.42578125" style="38" bestFit="1" customWidth="1"/>
    <col min="13579" max="13824" width="9.140625" style="38"/>
    <col min="13825" max="13825" width="20.42578125" style="38" customWidth="1"/>
    <col min="13826" max="13826" width="50.7109375" style="38" customWidth="1"/>
    <col min="13827" max="13827" width="20.140625" style="38" customWidth="1"/>
    <col min="13828" max="13829" width="17.85546875" style="38" bestFit="1" customWidth="1"/>
    <col min="13830" max="13830" width="16.7109375" style="38" bestFit="1" customWidth="1"/>
    <col min="13831" max="13831" width="15.42578125" style="38" bestFit="1" customWidth="1"/>
    <col min="13832" max="13832" width="9.42578125" style="38" bestFit="1" customWidth="1"/>
    <col min="13833" max="13833" width="15.42578125" style="38" bestFit="1" customWidth="1"/>
    <col min="13834" max="13834" width="9.42578125" style="38" bestFit="1" customWidth="1"/>
    <col min="13835" max="14080" width="9.140625" style="38"/>
    <col min="14081" max="14081" width="20.42578125" style="38" customWidth="1"/>
    <col min="14082" max="14082" width="50.7109375" style="38" customWidth="1"/>
    <col min="14083" max="14083" width="20.140625" style="38" customWidth="1"/>
    <col min="14084" max="14085" width="17.85546875" style="38" bestFit="1" customWidth="1"/>
    <col min="14086" max="14086" width="16.7109375" style="38" bestFit="1" customWidth="1"/>
    <col min="14087" max="14087" width="15.42578125" style="38" bestFit="1" customWidth="1"/>
    <col min="14088" max="14088" width="9.42578125" style="38" bestFit="1" customWidth="1"/>
    <col min="14089" max="14089" width="15.42578125" style="38" bestFit="1" customWidth="1"/>
    <col min="14090" max="14090" width="9.42578125" style="38" bestFit="1" customWidth="1"/>
    <col min="14091" max="14336" width="9.140625" style="38"/>
    <col min="14337" max="14337" width="20.42578125" style="38" customWidth="1"/>
    <col min="14338" max="14338" width="50.7109375" style="38" customWidth="1"/>
    <col min="14339" max="14339" width="20.140625" style="38" customWidth="1"/>
    <col min="14340" max="14341" width="17.85546875" style="38" bestFit="1" customWidth="1"/>
    <col min="14342" max="14342" width="16.7109375" style="38" bestFit="1" customWidth="1"/>
    <col min="14343" max="14343" width="15.42578125" style="38" bestFit="1" customWidth="1"/>
    <col min="14344" max="14344" width="9.42578125" style="38" bestFit="1" customWidth="1"/>
    <col min="14345" max="14345" width="15.42578125" style="38" bestFit="1" customWidth="1"/>
    <col min="14346" max="14346" width="9.42578125" style="38" bestFit="1" customWidth="1"/>
    <col min="14347" max="14592" width="9.140625" style="38"/>
    <col min="14593" max="14593" width="20.42578125" style="38" customWidth="1"/>
    <col min="14594" max="14594" width="50.7109375" style="38" customWidth="1"/>
    <col min="14595" max="14595" width="20.140625" style="38" customWidth="1"/>
    <col min="14596" max="14597" width="17.85546875" style="38" bestFit="1" customWidth="1"/>
    <col min="14598" max="14598" width="16.7109375" style="38" bestFit="1" customWidth="1"/>
    <col min="14599" max="14599" width="15.42578125" style="38" bestFit="1" customWidth="1"/>
    <col min="14600" max="14600" width="9.42578125" style="38" bestFit="1" customWidth="1"/>
    <col min="14601" max="14601" width="15.42578125" style="38" bestFit="1" customWidth="1"/>
    <col min="14602" max="14602" width="9.42578125" style="38" bestFit="1" customWidth="1"/>
    <col min="14603" max="14848" width="9.140625" style="38"/>
    <col min="14849" max="14849" width="20.42578125" style="38" customWidth="1"/>
    <col min="14850" max="14850" width="50.7109375" style="38" customWidth="1"/>
    <col min="14851" max="14851" width="20.140625" style="38" customWidth="1"/>
    <col min="14852" max="14853" width="17.85546875" style="38" bestFit="1" customWidth="1"/>
    <col min="14854" max="14854" width="16.7109375" style="38" bestFit="1" customWidth="1"/>
    <col min="14855" max="14855" width="15.42578125" style="38" bestFit="1" customWidth="1"/>
    <col min="14856" max="14856" width="9.42578125" style="38" bestFit="1" customWidth="1"/>
    <col min="14857" max="14857" width="15.42578125" style="38" bestFit="1" customWidth="1"/>
    <col min="14858" max="14858" width="9.42578125" style="38" bestFit="1" customWidth="1"/>
    <col min="14859" max="15104" width="9.140625" style="38"/>
    <col min="15105" max="15105" width="20.42578125" style="38" customWidth="1"/>
    <col min="15106" max="15106" width="50.7109375" style="38" customWidth="1"/>
    <col min="15107" max="15107" width="20.140625" style="38" customWidth="1"/>
    <col min="15108" max="15109" width="17.85546875" style="38" bestFit="1" customWidth="1"/>
    <col min="15110" max="15110" width="16.7109375" style="38" bestFit="1" customWidth="1"/>
    <col min="15111" max="15111" width="15.42578125" style="38" bestFit="1" customWidth="1"/>
    <col min="15112" max="15112" width="9.42578125" style="38" bestFit="1" customWidth="1"/>
    <col min="15113" max="15113" width="15.42578125" style="38" bestFit="1" customWidth="1"/>
    <col min="15114" max="15114" width="9.42578125" style="38" bestFit="1" customWidth="1"/>
    <col min="15115" max="15360" width="9.140625" style="38"/>
    <col min="15361" max="15361" width="20.42578125" style="38" customWidth="1"/>
    <col min="15362" max="15362" width="50.7109375" style="38" customWidth="1"/>
    <col min="15363" max="15363" width="20.140625" style="38" customWidth="1"/>
    <col min="15364" max="15365" width="17.85546875" style="38" bestFit="1" customWidth="1"/>
    <col min="15366" max="15366" width="16.7109375" style="38" bestFit="1" customWidth="1"/>
    <col min="15367" max="15367" width="15.42578125" style="38" bestFit="1" customWidth="1"/>
    <col min="15368" max="15368" width="9.42578125" style="38" bestFit="1" customWidth="1"/>
    <col min="15369" max="15369" width="15.42578125" style="38" bestFit="1" customWidth="1"/>
    <col min="15370" max="15370" width="9.42578125" style="38" bestFit="1" customWidth="1"/>
    <col min="15371" max="15616" width="9.140625" style="38"/>
    <col min="15617" max="15617" width="20.42578125" style="38" customWidth="1"/>
    <col min="15618" max="15618" width="50.7109375" style="38" customWidth="1"/>
    <col min="15619" max="15619" width="20.140625" style="38" customWidth="1"/>
    <col min="15620" max="15621" width="17.85546875" style="38" bestFit="1" customWidth="1"/>
    <col min="15622" max="15622" width="16.7109375" style="38" bestFit="1" customWidth="1"/>
    <col min="15623" max="15623" width="15.42578125" style="38" bestFit="1" customWidth="1"/>
    <col min="15624" max="15624" width="9.42578125" style="38" bestFit="1" customWidth="1"/>
    <col min="15625" max="15625" width="15.42578125" style="38" bestFit="1" customWidth="1"/>
    <col min="15626" max="15626" width="9.42578125" style="38" bestFit="1" customWidth="1"/>
    <col min="15627" max="15872" width="9.140625" style="38"/>
    <col min="15873" max="15873" width="20.42578125" style="38" customWidth="1"/>
    <col min="15874" max="15874" width="50.7109375" style="38" customWidth="1"/>
    <col min="15875" max="15875" width="20.140625" style="38" customWidth="1"/>
    <col min="15876" max="15877" width="17.85546875" style="38" bestFit="1" customWidth="1"/>
    <col min="15878" max="15878" width="16.7109375" style="38" bestFit="1" customWidth="1"/>
    <col min="15879" max="15879" width="15.42578125" style="38" bestFit="1" customWidth="1"/>
    <col min="15880" max="15880" width="9.42578125" style="38" bestFit="1" customWidth="1"/>
    <col min="15881" max="15881" width="15.42578125" style="38" bestFit="1" customWidth="1"/>
    <col min="15882" max="15882" width="9.42578125" style="38" bestFit="1" customWidth="1"/>
    <col min="15883" max="16128" width="9.140625" style="38"/>
    <col min="16129" max="16129" width="20.42578125" style="38" customWidth="1"/>
    <col min="16130" max="16130" width="50.7109375" style="38" customWidth="1"/>
    <col min="16131" max="16131" width="20.140625" style="38" customWidth="1"/>
    <col min="16132" max="16133" width="17.85546875" style="38" bestFit="1" customWidth="1"/>
    <col min="16134" max="16134" width="16.7109375" style="38" bestFit="1" customWidth="1"/>
    <col min="16135" max="16135" width="15.42578125" style="38" bestFit="1" customWidth="1"/>
    <col min="16136" max="16136" width="9.42578125" style="38" bestFit="1" customWidth="1"/>
    <col min="16137" max="16137" width="15.42578125" style="38" bestFit="1" customWidth="1"/>
    <col min="16138" max="16138" width="9.42578125" style="38" bestFit="1" customWidth="1"/>
    <col min="16139" max="16384" width="9.140625" style="38"/>
  </cols>
  <sheetData>
    <row r="1" spans="1:15" ht="20.25" hidden="1" customHeight="1" x14ac:dyDescent="0.2">
      <c r="A1" s="37"/>
      <c r="B1" s="37"/>
      <c r="C1" s="37"/>
      <c r="D1" s="37"/>
      <c r="E1" s="37"/>
      <c r="F1" s="37"/>
      <c r="G1" s="37"/>
      <c r="H1" s="37"/>
      <c r="I1" s="37"/>
    </row>
    <row r="2" spans="1:15" ht="15.75" hidden="1" x14ac:dyDescent="0.2">
      <c r="A2" s="142"/>
      <c r="B2" s="142"/>
      <c r="C2" s="142"/>
      <c r="D2" s="142"/>
      <c r="E2" s="142"/>
      <c r="F2" s="142"/>
      <c r="G2" s="142"/>
      <c r="H2" s="142"/>
      <c r="I2" s="142"/>
    </row>
    <row r="3" spans="1:15" ht="18" hidden="1" x14ac:dyDescent="0.2">
      <c r="A3" s="37"/>
      <c r="B3" s="37"/>
      <c r="C3" s="37"/>
      <c r="D3" s="37"/>
      <c r="E3" s="37"/>
      <c r="F3" s="37"/>
      <c r="G3" s="39"/>
      <c r="H3" s="39"/>
      <c r="I3" s="39"/>
    </row>
    <row r="4" spans="1:15" ht="15.75" x14ac:dyDescent="0.2">
      <c r="A4" s="40"/>
      <c r="B4" s="40"/>
      <c r="C4" s="40"/>
      <c r="D4" s="40"/>
      <c r="E4" s="40"/>
      <c r="F4" s="40"/>
      <c r="G4" s="40"/>
      <c r="H4" s="40"/>
      <c r="I4" s="40"/>
    </row>
    <row r="5" spans="1:15" ht="18" x14ac:dyDescent="0.2">
      <c r="A5" s="41"/>
      <c r="B5" s="41"/>
      <c r="C5" s="41"/>
      <c r="D5" s="41"/>
      <c r="E5" s="41"/>
      <c r="F5" s="41"/>
      <c r="G5" s="42"/>
      <c r="H5" s="42"/>
      <c r="I5" s="42"/>
    </row>
    <row r="6" spans="1:15" ht="15.75" x14ac:dyDescent="0.2">
      <c r="A6" s="139" t="s">
        <v>50</v>
      </c>
      <c r="B6" s="139"/>
      <c r="C6" s="139"/>
      <c r="D6" s="139"/>
      <c r="E6" s="139"/>
      <c r="F6" s="139"/>
      <c r="G6" s="40"/>
      <c r="H6" s="40"/>
      <c r="I6" s="40"/>
    </row>
    <row r="7" spans="1:15" ht="15.75" customHeight="1" x14ac:dyDescent="0.2">
      <c r="A7" s="139" t="s">
        <v>51</v>
      </c>
      <c r="B7" s="139"/>
      <c r="C7" s="139"/>
      <c r="D7" s="139"/>
      <c r="E7" s="139"/>
      <c r="F7" s="139"/>
      <c r="G7" s="40"/>
      <c r="H7" s="40"/>
      <c r="I7" s="40"/>
    </row>
    <row r="8" spans="1:15" ht="12" customHeight="1" x14ac:dyDescent="0.2">
      <c r="A8" s="41"/>
      <c r="B8" s="41"/>
      <c r="C8" s="41"/>
      <c r="D8" s="41"/>
      <c r="E8" s="41"/>
      <c r="F8" s="41"/>
      <c r="G8" s="42"/>
      <c r="H8" s="42"/>
      <c r="I8" s="42"/>
    </row>
    <row r="9" spans="1:15" s="45" customFormat="1" ht="57" x14ac:dyDescent="0.25">
      <c r="A9" s="140" t="s">
        <v>4</v>
      </c>
      <c r="B9" s="140"/>
      <c r="C9" s="84" t="str">
        <f>UPPER(C12)</f>
        <v>IZVORNI PLAN ILI REBALANS 
2024.</v>
      </c>
      <c r="D9" s="84" t="str">
        <f>UPPER(D12)</f>
        <v>TEKUĆI PLAN 
2024.</v>
      </c>
      <c r="E9" s="84" t="str">
        <f>UPPER(E12)</f>
        <v>OSTVARENJE/IZVRŠENJE 
01.2024. - 12.2025.</v>
      </c>
      <c r="F9" s="84" t="s">
        <v>52</v>
      </c>
    </row>
    <row r="10" spans="1:15" s="48" customFormat="1" ht="12.75" customHeight="1" x14ac:dyDescent="0.25">
      <c r="A10" s="141">
        <v>1</v>
      </c>
      <c r="B10" s="141"/>
      <c r="C10" s="47">
        <v>2</v>
      </c>
      <c r="D10" s="47">
        <v>3</v>
      </c>
      <c r="E10" s="47">
        <v>4.3333333333333304</v>
      </c>
      <c r="F10" s="47">
        <v>5.0833333333333304</v>
      </c>
      <c r="G10" s="1"/>
      <c r="H10" s="1"/>
      <c r="I10" s="1"/>
      <c r="J10" s="1"/>
    </row>
    <row r="11" spans="1:15" s="48" customFormat="1" hidden="1" x14ac:dyDescent="0.2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85"/>
      <c r="L11" s="85"/>
      <c r="M11" s="85"/>
      <c r="N11" s="85"/>
      <c r="O11" s="85"/>
    </row>
    <row r="12" spans="1:15" ht="51" hidden="1" x14ac:dyDescent="0.2">
      <c r="A12" s="51" t="s">
        <v>23</v>
      </c>
      <c r="B12" s="51" t="s">
        <v>23</v>
      </c>
      <c r="C12" s="52" t="s">
        <v>25</v>
      </c>
      <c r="D12" s="52" t="s">
        <v>26</v>
      </c>
      <c r="E12" s="52" t="s">
        <v>53</v>
      </c>
      <c r="F12" s="52" t="s">
        <v>29</v>
      </c>
      <c r="G12" s="53"/>
      <c r="H12" s="53"/>
      <c r="I12" s="53"/>
      <c r="J12" s="53"/>
      <c r="K12" s="54"/>
      <c r="L12" s="54"/>
      <c r="M12" s="54"/>
      <c r="N12" s="54"/>
      <c r="O12" s="54"/>
    </row>
    <row r="13" spans="1:15" hidden="1" x14ac:dyDescent="0.2">
      <c r="A13" s="51" t="s">
        <v>54</v>
      </c>
      <c r="B13" s="51" t="s">
        <v>23</v>
      </c>
      <c r="C13" s="55" t="s">
        <v>31</v>
      </c>
      <c r="D13" s="55" t="s">
        <v>31</v>
      </c>
      <c r="E13" s="55" t="s">
        <v>31</v>
      </c>
      <c r="F13" s="55" t="s">
        <v>23</v>
      </c>
      <c r="G13" s="53"/>
      <c r="H13" s="53"/>
      <c r="I13" s="53"/>
      <c r="J13" s="53"/>
      <c r="K13" s="54"/>
      <c r="L13" s="54"/>
      <c r="M13" s="54"/>
      <c r="N13" s="54"/>
      <c r="O13" s="54"/>
    </row>
    <row r="14" spans="1:15" hidden="1" x14ac:dyDescent="0.2">
      <c r="A14" s="86" t="s">
        <v>55</v>
      </c>
      <c r="B14" s="86" t="s">
        <v>23</v>
      </c>
      <c r="C14" s="87">
        <v>32233650</v>
      </c>
      <c r="D14" s="87">
        <v>31919650</v>
      </c>
      <c r="E14" s="88">
        <v>31147482.789999999</v>
      </c>
      <c r="F14" s="88">
        <v>97.580903268049596</v>
      </c>
      <c r="G14" s="53"/>
      <c r="H14" s="53"/>
      <c r="I14" s="53"/>
      <c r="J14" s="53"/>
      <c r="K14" s="54"/>
      <c r="L14" s="54"/>
      <c r="M14" s="54"/>
      <c r="N14" s="54"/>
      <c r="O14" s="54"/>
    </row>
    <row r="15" spans="1:15" x14ac:dyDescent="0.2">
      <c r="A15" s="56" t="s">
        <v>56</v>
      </c>
      <c r="B15" s="89" t="s">
        <v>57</v>
      </c>
      <c r="C15" s="90">
        <v>32233650</v>
      </c>
      <c r="D15" s="90">
        <v>31919650</v>
      </c>
      <c r="E15" s="91">
        <v>31147482.789999999</v>
      </c>
      <c r="F15" s="91">
        <v>97.580903268049596</v>
      </c>
      <c r="G15" s="59"/>
      <c r="H15" s="59"/>
      <c r="I15" s="59"/>
      <c r="J15" s="59"/>
      <c r="K15" s="60"/>
      <c r="L15" s="60"/>
      <c r="M15" s="60"/>
      <c r="N15" s="60"/>
      <c r="O15" s="60"/>
    </row>
    <row r="16" spans="1:15" x14ac:dyDescent="0.2">
      <c r="A16" s="92" t="s">
        <v>58</v>
      </c>
      <c r="B16" s="93" t="s">
        <v>59</v>
      </c>
      <c r="C16" s="65">
        <v>32232000</v>
      </c>
      <c r="D16" s="65">
        <v>31918000</v>
      </c>
      <c r="E16" s="64">
        <v>31146020.52</v>
      </c>
      <c r="F16" s="64">
        <v>97.581366376339403</v>
      </c>
      <c r="G16" s="54"/>
      <c r="H16" s="54"/>
      <c r="I16" s="54"/>
      <c r="J16" s="54"/>
      <c r="K16" s="54"/>
      <c r="L16" s="54"/>
      <c r="M16" s="54"/>
      <c r="N16" s="54"/>
      <c r="O16" s="54"/>
    </row>
    <row r="17" spans="1:15" x14ac:dyDescent="0.2">
      <c r="A17" s="92" t="s">
        <v>60</v>
      </c>
      <c r="B17" s="93" t="s">
        <v>61</v>
      </c>
      <c r="C17" s="65">
        <v>1650</v>
      </c>
      <c r="D17" s="65">
        <v>1650</v>
      </c>
      <c r="E17" s="64">
        <v>1462.27</v>
      </c>
      <c r="F17" s="64">
        <v>88.622424242424202</v>
      </c>
      <c r="G17" s="54"/>
      <c r="H17" s="54"/>
      <c r="I17" s="54"/>
      <c r="J17" s="54"/>
      <c r="K17" s="54"/>
      <c r="L17" s="54"/>
      <c r="M17" s="54"/>
      <c r="N17" s="54"/>
      <c r="O17" s="54"/>
    </row>
    <row r="20" spans="1:15" ht="15.75" x14ac:dyDescent="0.2">
      <c r="A20" s="139" t="s">
        <v>50</v>
      </c>
      <c r="B20" s="139"/>
      <c r="C20" s="139"/>
      <c r="D20" s="139"/>
      <c r="E20" s="139"/>
      <c r="F20" s="139"/>
    </row>
    <row r="21" spans="1:15" ht="15.75" x14ac:dyDescent="0.2">
      <c r="A21" s="139" t="s">
        <v>51</v>
      </c>
      <c r="B21" s="139"/>
      <c r="C21" s="139"/>
      <c r="D21" s="139"/>
      <c r="E21" s="139"/>
      <c r="F21" s="139"/>
    </row>
    <row r="22" spans="1:15" ht="18" x14ac:dyDescent="0.2">
      <c r="A22" s="41"/>
      <c r="B22" s="41"/>
      <c r="C22" s="41"/>
      <c r="D22" s="41"/>
      <c r="E22" s="41"/>
      <c r="F22" s="41"/>
    </row>
    <row r="23" spans="1:15" s="45" customFormat="1" ht="57" x14ac:dyDescent="0.25">
      <c r="A23" s="140" t="s">
        <v>4</v>
      </c>
      <c r="B23" s="140"/>
      <c r="C23" s="84" t="s">
        <v>62</v>
      </c>
      <c r="D23" s="84" t="s">
        <v>63</v>
      </c>
      <c r="E23" s="84" t="s">
        <v>64</v>
      </c>
      <c r="F23" s="84" t="s">
        <v>52</v>
      </c>
    </row>
    <row r="24" spans="1:15" s="48" customFormat="1" ht="12.75" customHeight="1" x14ac:dyDescent="0.25">
      <c r="A24" s="141">
        <v>1</v>
      </c>
      <c r="B24" s="141"/>
      <c r="C24" s="47">
        <v>2</v>
      </c>
      <c r="D24" s="47">
        <v>3</v>
      </c>
      <c r="E24" s="47">
        <v>4.3333333333333304</v>
      </c>
      <c r="F24" s="47">
        <v>5.0833333333333304</v>
      </c>
      <c r="G24" s="1"/>
      <c r="H24" s="1"/>
      <c r="I24" s="1"/>
      <c r="J24" s="1"/>
    </row>
    <row r="25" spans="1:15" x14ac:dyDescent="0.2">
      <c r="A25" s="56" t="s">
        <v>56</v>
      </c>
      <c r="B25" s="89" t="s">
        <v>57</v>
      </c>
      <c r="C25" s="90">
        <v>32233650</v>
      </c>
      <c r="D25" s="90">
        <v>31919650</v>
      </c>
      <c r="E25" s="91">
        <v>31147482.789999999</v>
      </c>
      <c r="F25" s="91">
        <v>97.580903268049596</v>
      </c>
    </row>
    <row r="26" spans="1:15" x14ac:dyDescent="0.2">
      <c r="A26" s="62" t="s">
        <v>65</v>
      </c>
      <c r="B26" s="79" t="s">
        <v>66</v>
      </c>
      <c r="C26" s="90">
        <v>32233650</v>
      </c>
      <c r="D26" s="90">
        <v>31919650</v>
      </c>
      <c r="E26" s="91">
        <v>31147482.789999999</v>
      </c>
      <c r="F26" s="91">
        <v>97.580903268049596</v>
      </c>
    </row>
    <row r="27" spans="1:15" x14ac:dyDescent="0.2">
      <c r="A27" s="94" t="s">
        <v>67</v>
      </c>
      <c r="B27" s="95" t="s">
        <v>68</v>
      </c>
      <c r="C27" s="90">
        <v>32233650</v>
      </c>
      <c r="D27" s="90">
        <v>31919650</v>
      </c>
      <c r="E27" s="91">
        <v>31147482.789999999</v>
      </c>
      <c r="F27" s="91">
        <v>97.580903268049596</v>
      </c>
    </row>
    <row r="28" spans="1:15" x14ac:dyDescent="0.2">
      <c r="A28" s="96" t="s">
        <v>69</v>
      </c>
      <c r="B28" s="97" t="s">
        <v>70</v>
      </c>
      <c r="C28" s="90">
        <v>30249978</v>
      </c>
      <c r="D28" s="90">
        <v>30020978</v>
      </c>
      <c r="E28" s="91">
        <v>29618230.050000001</v>
      </c>
      <c r="F28" s="91">
        <v>98.658444938069593</v>
      </c>
    </row>
    <row r="29" spans="1:15" x14ac:dyDescent="0.2">
      <c r="A29" s="98" t="s">
        <v>58</v>
      </c>
      <c r="B29" s="99" t="s">
        <v>59</v>
      </c>
      <c r="C29" s="87">
        <v>30249978</v>
      </c>
      <c r="D29" s="87">
        <v>30020978</v>
      </c>
      <c r="E29" s="88">
        <v>29618230.050000001</v>
      </c>
      <c r="F29" s="88">
        <v>98.658444938069593</v>
      </c>
    </row>
    <row r="30" spans="1:15" x14ac:dyDescent="0.2">
      <c r="A30" s="100" t="s">
        <v>71</v>
      </c>
      <c r="B30" s="99" t="s">
        <v>72</v>
      </c>
      <c r="C30" s="87">
        <v>6418050</v>
      </c>
      <c r="D30" s="87">
        <v>6189050</v>
      </c>
      <c r="E30" s="88">
        <v>5841318.4299999997</v>
      </c>
      <c r="F30" s="88">
        <v>94.381503300183397</v>
      </c>
    </row>
    <row r="31" spans="1:15" x14ac:dyDescent="0.2">
      <c r="A31" s="101" t="s">
        <v>73</v>
      </c>
      <c r="B31" s="99" t="s">
        <v>74</v>
      </c>
      <c r="C31" s="102"/>
      <c r="D31" s="102"/>
      <c r="E31" s="64">
        <v>32968.239999999998</v>
      </c>
      <c r="F31" s="102"/>
    </row>
    <row r="32" spans="1:15" x14ac:dyDescent="0.2">
      <c r="A32" s="101" t="s">
        <v>75</v>
      </c>
      <c r="B32" s="99" t="s">
        <v>76</v>
      </c>
      <c r="C32" s="102"/>
      <c r="D32" s="102"/>
      <c r="E32" s="64">
        <v>326.2</v>
      </c>
      <c r="F32" s="102"/>
    </row>
    <row r="33" spans="1:6" x14ac:dyDescent="0.2">
      <c r="A33" s="101" t="s">
        <v>77</v>
      </c>
      <c r="B33" s="99" t="s">
        <v>78</v>
      </c>
      <c r="C33" s="102"/>
      <c r="D33" s="102"/>
      <c r="E33" s="64">
        <v>104.41</v>
      </c>
      <c r="F33" s="102"/>
    </row>
    <row r="34" spans="1:6" x14ac:dyDescent="0.2">
      <c r="A34" s="101" t="s">
        <v>79</v>
      </c>
      <c r="B34" s="99" t="s">
        <v>80</v>
      </c>
      <c r="C34" s="102"/>
      <c r="D34" s="102"/>
      <c r="E34" s="64">
        <v>67802.149999999994</v>
      </c>
      <c r="F34" s="102"/>
    </row>
    <row r="35" spans="1:6" x14ac:dyDescent="0.2">
      <c r="A35" s="101" t="s">
        <v>81</v>
      </c>
      <c r="B35" s="99" t="s">
        <v>82</v>
      </c>
      <c r="C35" s="102"/>
      <c r="D35" s="102"/>
      <c r="E35" s="64">
        <v>3.83</v>
      </c>
      <c r="F35" s="102"/>
    </row>
    <row r="36" spans="1:6" x14ac:dyDescent="0.2">
      <c r="A36" s="101" t="s">
        <v>83</v>
      </c>
      <c r="B36" s="99" t="s">
        <v>84</v>
      </c>
      <c r="C36" s="102"/>
      <c r="D36" s="102"/>
      <c r="E36" s="64">
        <v>367392.04</v>
      </c>
      <c r="F36" s="102"/>
    </row>
    <row r="37" spans="1:6" x14ac:dyDescent="0.2">
      <c r="A37" s="101" t="s">
        <v>85</v>
      </c>
      <c r="B37" s="99" t="s">
        <v>86</v>
      </c>
      <c r="C37" s="102"/>
      <c r="D37" s="102"/>
      <c r="E37" s="64">
        <v>77331.16</v>
      </c>
      <c r="F37" s="102"/>
    </row>
    <row r="38" spans="1:6" x14ac:dyDescent="0.2">
      <c r="A38" s="101" t="s">
        <v>87</v>
      </c>
      <c r="B38" s="99" t="s">
        <v>88</v>
      </c>
      <c r="C38" s="102"/>
      <c r="D38" s="102"/>
      <c r="E38" s="64">
        <v>236141.43</v>
      </c>
      <c r="F38" s="102"/>
    </row>
    <row r="39" spans="1:6" x14ac:dyDescent="0.2">
      <c r="A39" s="101" t="s">
        <v>89</v>
      </c>
      <c r="B39" s="99" t="s">
        <v>90</v>
      </c>
      <c r="C39" s="102"/>
      <c r="D39" s="102"/>
      <c r="E39" s="64">
        <v>2901184.23</v>
      </c>
      <c r="F39" s="102"/>
    </row>
    <row r="40" spans="1:6" x14ac:dyDescent="0.2">
      <c r="A40" s="101" t="s">
        <v>91</v>
      </c>
      <c r="B40" s="99" t="s">
        <v>92</v>
      </c>
      <c r="C40" s="102"/>
      <c r="D40" s="102"/>
      <c r="E40" s="64">
        <v>1741000.33</v>
      </c>
      <c r="F40" s="102"/>
    </row>
    <row r="41" spans="1:6" x14ac:dyDescent="0.2">
      <c r="A41" s="101" t="s">
        <v>93</v>
      </c>
      <c r="B41" s="99" t="s">
        <v>94</v>
      </c>
      <c r="C41" s="102"/>
      <c r="D41" s="102"/>
      <c r="E41" s="64">
        <v>162863.10999999999</v>
      </c>
      <c r="F41" s="102"/>
    </row>
    <row r="42" spans="1:6" ht="25.5" x14ac:dyDescent="0.2">
      <c r="A42" s="101" t="s">
        <v>95</v>
      </c>
      <c r="B42" s="99" t="s">
        <v>96</v>
      </c>
      <c r="C42" s="102"/>
      <c r="D42" s="102"/>
      <c r="E42" s="64">
        <v>250078.02</v>
      </c>
      <c r="F42" s="102"/>
    </row>
    <row r="43" spans="1:6" x14ac:dyDescent="0.2">
      <c r="A43" s="101" t="s">
        <v>97</v>
      </c>
      <c r="B43" s="99" t="s">
        <v>98</v>
      </c>
      <c r="C43" s="102"/>
      <c r="D43" s="102"/>
      <c r="E43" s="64">
        <v>4123.28</v>
      </c>
      <c r="F43" s="102"/>
    </row>
    <row r="44" spans="1:6" x14ac:dyDescent="0.2">
      <c r="A44" s="100" t="s">
        <v>99</v>
      </c>
      <c r="B44" s="99" t="s">
        <v>100</v>
      </c>
      <c r="C44" s="87">
        <v>19</v>
      </c>
      <c r="D44" s="87">
        <v>19</v>
      </c>
      <c r="E44" s="103"/>
      <c r="F44" s="103"/>
    </row>
    <row r="45" spans="1:6" x14ac:dyDescent="0.2">
      <c r="A45" s="100" t="s">
        <v>101</v>
      </c>
      <c r="B45" s="99" t="s">
        <v>102</v>
      </c>
      <c r="C45" s="87">
        <v>20966909</v>
      </c>
      <c r="D45" s="87">
        <v>20966909</v>
      </c>
      <c r="E45" s="88">
        <v>20912799.18</v>
      </c>
      <c r="F45" s="88">
        <v>99.741927529708803</v>
      </c>
    </row>
    <row r="46" spans="1:6" ht="25.5" x14ac:dyDescent="0.2">
      <c r="A46" s="101" t="s">
        <v>103</v>
      </c>
      <c r="B46" s="99" t="s">
        <v>104</v>
      </c>
      <c r="C46" s="102"/>
      <c r="D46" s="102"/>
      <c r="E46" s="64">
        <v>20912799.18</v>
      </c>
      <c r="F46" s="102"/>
    </row>
    <row r="47" spans="1:6" x14ac:dyDescent="0.2">
      <c r="A47" s="100" t="s">
        <v>105</v>
      </c>
      <c r="B47" s="99" t="s">
        <v>106</v>
      </c>
      <c r="C47" s="87">
        <v>2865000</v>
      </c>
      <c r="D47" s="87">
        <v>2865000</v>
      </c>
      <c r="E47" s="88">
        <v>2864112.44</v>
      </c>
      <c r="F47" s="88">
        <v>99.969020593368199</v>
      </c>
    </row>
    <row r="48" spans="1:6" x14ac:dyDescent="0.2">
      <c r="A48" s="101" t="s">
        <v>107</v>
      </c>
      <c r="B48" s="99" t="s">
        <v>108</v>
      </c>
      <c r="C48" s="102"/>
      <c r="D48" s="102"/>
      <c r="E48" s="64">
        <v>2864112.44</v>
      </c>
      <c r="F48" s="102"/>
    </row>
    <row r="49" spans="1:6" x14ac:dyDescent="0.2">
      <c r="A49" s="96" t="s">
        <v>109</v>
      </c>
      <c r="B49" s="97" t="s">
        <v>110</v>
      </c>
      <c r="C49" s="90">
        <v>1927672</v>
      </c>
      <c r="D49" s="90">
        <v>1842672</v>
      </c>
      <c r="E49" s="91">
        <v>1505000.95</v>
      </c>
      <c r="F49" s="91">
        <v>81.674923697760605</v>
      </c>
    </row>
    <row r="50" spans="1:6" x14ac:dyDescent="0.2">
      <c r="A50" s="98" t="s">
        <v>58</v>
      </c>
      <c r="B50" s="99" t="s">
        <v>59</v>
      </c>
      <c r="C50" s="87">
        <v>1926022</v>
      </c>
      <c r="D50" s="87">
        <v>1841022</v>
      </c>
      <c r="E50" s="88">
        <v>1503538.68</v>
      </c>
      <c r="F50" s="88">
        <v>81.668697060654395</v>
      </c>
    </row>
    <row r="51" spans="1:6" x14ac:dyDescent="0.2">
      <c r="A51" s="100" t="s">
        <v>111</v>
      </c>
      <c r="B51" s="99" t="s">
        <v>112</v>
      </c>
      <c r="C51" s="87">
        <v>1304900</v>
      </c>
      <c r="D51" s="87">
        <v>1249900</v>
      </c>
      <c r="E51" s="88">
        <v>1085523.6200000001</v>
      </c>
      <c r="F51" s="88">
        <v>86.848837507000596</v>
      </c>
    </row>
    <row r="52" spans="1:6" x14ac:dyDescent="0.2">
      <c r="A52" s="101" t="s">
        <v>113</v>
      </c>
      <c r="B52" s="99" t="s">
        <v>114</v>
      </c>
      <c r="C52" s="102"/>
      <c r="D52" s="102"/>
      <c r="E52" s="64">
        <v>877907.96</v>
      </c>
      <c r="F52" s="102"/>
    </row>
    <row r="53" spans="1:6" x14ac:dyDescent="0.2">
      <c r="A53" s="101" t="s">
        <v>115</v>
      </c>
      <c r="B53" s="99" t="s">
        <v>116</v>
      </c>
      <c r="C53" s="102"/>
      <c r="D53" s="102"/>
      <c r="E53" s="64">
        <v>37195.1</v>
      </c>
      <c r="F53" s="102"/>
    </row>
    <row r="54" spans="1:6" x14ac:dyDescent="0.2">
      <c r="A54" s="101" t="s">
        <v>117</v>
      </c>
      <c r="B54" s="99" t="s">
        <v>118</v>
      </c>
      <c r="C54" s="102"/>
      <c r="D54" s="102"/>
      <c r="E54" s="64">
        <v>19428.509999999998</v>
      </c>
      <c r="F54" s="102"/>
    </row>
    <row r="55" spans="1:6" x14ac:dyDescent="0.2">
      <c r="A55" s="101" t="s">
        <v>119</v>
      </c>
      <c r="B55" s="99" t="s">
        <v>120</v>
      </c>
      <c r="C55" s="102"/>
      <c r="D55" s="102"/>
      <c r="E55" s="64">
        <v>150992.04999999999</v>
      </c>
      <c r="F55" s="102"/>
    </row>
    <row r="56" spans="1:6" x14ac:dyDescent="0.2">
      <c r="A56" s="100" t="s">
        <v>71</v>
      </c>
      <c r="B56" s="99" t="s">
        <v>72</v>
      </c>
      <c r="C56" s="87">
        <v>612357</v>
      </c>
      <c r="D56" s="87">
        <v>582357</v>
      </c>
      <c r="E56" s="88">
        <v>411471.23</v>
      </c>
      <c r="F56" s="88">
        <v>70.656183406398497</v>
      </c>
    </row>
    <row r="57" spans="1:6" x14ac:dyDescent="0.2">
      <c r="A57" s="101" t="s">
        <v>121</v>
      </c>
      <c r="B57" s="99" t="s">
        <v>122</v>
      </c>
      <c r="C57" s="102"/>
      <c r="D57" s="102"/>
      <c r="E57" s="64">
        <v>24558.27</v>
      </c>
      <c r="F57" s="102"/>
    </row>
    <row r="58" spans="1:6" x14ac:dyDescent="0.2">
      <c r="A58" s="101" t="s">
        <v>123</v>
      </c>
      <c r="B58" s="99" t="s">
        <v>124</v>
      </c>
      <c r="C58" s="102"/>
      <c r="D58" s="102"/>
      <c r="E58" s="64">
        <v>10903.91</v>
      </c>
      <c r="F58" s="102"/>
    </row>
    <row r="59" spans="1:6" x14ac:dyDescent="0.2">
      <c r="A59" s="101" t="s">
        <v>125</v>
      </c>
      <c r="B59" s="99" t="s">
        <v>126</v>
      </c>
      <c r="C59" s="102"/>
      <c r="D59" s="102"/>
      <c r="E59" s="64">
        <v>1240</v>
      </c>
      <c r="F59" s="102"/>
    </row>
    <row r="60" spans="1:6" x14ac:dyDescent="0.2">
      <c r="A60" s="101" t="s">
        <v>73</v>
      </c>
      <c r="B60" s="99" t="s">
        <v>74</v>
      </c>
      <c r="C60" s="102"/>
      <c r="D60" s="102"/>
      <c r="E60" s="64">
        <v>9011.5300000000007</v>
      </c>
      <c r="F60" s="102"/>
    </row>
    <row r="61" spans="1:6" x14ac:dyDescent="0.2">
      <c r="A61" s="101" t="s">
        <v>75</v>
      </c>
      <c r="B61" s="99" t="s">
        <v>76</v>
      </c>
      <c r="C61" s="102"/>
      <c r="D61" s="102"/>
      <c r="E61" s="64">
        <v>16446.41</v>
      </c>
      <c r="F61" s="102"/>
    </row>
    <row r="62" spans="1:6" x14ac:dyDescent="0.2">
      <c r="A62" s="101" t="s">
        <v>77</v>
      </c>
      <c r="B62" s="99" t="s">
        <v>78</v>
      </c>
      <c r="C62" s="102"/>
      <c r="D62" s="102"/>
      <c r="E62" s="64">
        <v>425.28</v>
      </c>
      <c r="F62" s="102"/>
    </row>
    <row r="63" spans="1:6" x14ac:dyDescent="0.2">
      <c r="A63" s="101" t="s">
        <v>127</v>
      </c>
      <c r="B63" s="99" t="s">
        <v>128</v>
      </c>
      <c r="C63" s="102"/>
      <c r="D63" s="102"/>
      <c r="E63" s="64">
        <v>346.97</v>
      </c>
      <c r="F63" s="102"/>
    </row>
    <row r="64" spans="1:6" x14ac:dyDescent="0.2">
      <c r="A64" s="101" t="s">
        <v>79</v>
      </c>
      <c r="B64" s="99" t="s">
        <v>80</v>
      </c>
      <c r="C64" s="102"/>
      <c r="D64" s="102"/>
      <c r="E64" s="64">
        <v>15779.57</v>
      </c>
      <c r="F64" s="102"/>
    </row>
    <row r="65" spans="1:6" x14ac:dyDescent="0.2">
      <c r="A65" s="101" t="s">
        <v>81</v>
      </c>
      <c r="B65" s="99" t="s">
        <v>82</v>
      </c>
      <c r="C65" s="102"/>
      <c r="D65" s="102"/>
      <c r="E65" s="64">
        <v>15973.18</v>
      </c>
      <c r="F65" s="102"/>
    </row>
    <row r="66" spans="1:6" x14ac:dyDescent="0.2">
      <c r="A66" s="101" t="s">
        <v>83</v>
      </c>
      <c r="B66" s="99" t="s">
        <v>84</v>
      </c>
      <c r="C66" s="102"/>
      <c r="D66" s="102"/>
      <c r="E66" s="64">
        <v>3462.06</v>
      </c>
      <c r="F66" s="102"/>
    </row>
    <row r="67" spans="1:6" x14ac:dyDescent="0.2">
      <c r="A67" s="101" t="s">
        <v>129</v>
      </c>
      <c r="B67" s="99" t="s">
        <v>130</v>
      </c>
      <c r="C67" s="102"/>
      <c r="D67" s="102"/>
      <c r="E67" s="64">
        <v>5976.66</v>
      </c>
      <c r="F67" s="102"/>
    </row>
    <row r="68" spans="1:6" x14ac:dyDescent="0.2">
      <c r="A68" s="101" t="s">
        <v>85</v>
      </c>
      <c r="B68" s="99" t="s">
        <v>86</v>
      </c>
      <c r="C68" s="102"/>
      <c r="D68" s="102"/>
      <c r="E68" s="64">
        <v>32466.18</v>
      </c>
      <c r="F68" s="102"/>
    </row>
    <row r="69" spans="1:6" x14ac:dyDescent="0.2">
      <c r="A69" s="101" t="s">
        <v>131</v>
      </c>
      <c r="B69" s="99" t="s">
        <v>132</v>
      </c>
      <c r="C69" s="102"/>
      <c r="D69" s="102"/>
      <c r="E69" s="64">
        <v>969</v>
      </c>
      <c r="F69" s="102"/>
    </row>
    <row r="70" spans="1:6" x14ac:dyDescent="0.2">
      <c r="A70" s="101" t="s">
        <v>87</v>
      </c>
      <c r="B70" s="99" t="s">
        <v>88</v>
      </c>
      <c r="C70" s="102"/>
      <c r="D70" s="102"/>
      <c r="E70" s="64">
        <v>4414.78</v>
      </c>
      <c r="F70" s="102"/>
    </row>
    <row r="71" spans="1:6" x14ac:dyDescent="0.2">
      <c r="A71" s="101" t="s">
        <v>89</v>
      </c>
      <c r="B71" s="99" t="s">
        <v>90</v>
      </c>
      <c r="C71" s="102"/>
      <c r="D71" s="102"/>
      <c r="E71" s="64">
        <v>186214.75</v>
      </c>
      <c r="F71" s="102"/>
    </row>
    <row r="72" spans="1:6" x14ac:dyDescent="0.2">
      <c r="A72" s="101" t="s">
        <v>91</v>
      </c>
      <c r="B72" s="99" t="s">
        <v>92</v>
      </c>
      <c r="C72" s="102"/>
      <c r="D72" s="102"/>
      <c r="E72" s="64">
        <v>21644.49</v>
      </c>
      <c r="F72" s="102"/>
    </row>
    <row r="73" spans="1:6" ht="25.5" x14ac:dyDescent="0.2">
      <c r="A73" s="101" t="s">
        <v>95</v>
      </c>
      <c r="B73" s="99" t="s">
        <v>96</v>
      </c>
      <c r="C73" s="102"/>
      <c r="D73" s="102"/>
      <c r="E73" s="64">
        <v>55984.39</v>
      </c>
      <c r="F73" s="102"/>
    </row>
    <row r="74" spans="1:6" x14ac:dyDescent="0.2">
      <c r="A74" s="101" t="s">
        <v>133</v>
      </c>
      <c r="B74" s="99" t="s">
        <v>134</v>
      </c>
      <c r="C74" s="102"/>
      <c r="D74" s="102"/>
      <c r="E74" s="64">
        <v>557.46</v>
      </c>
      <c r="F74" s="102"/>
    </row>
    <row r="75" spans="1:6" x14ac:dyDescent="0.2">
      <c r="A75" s="101" t="s">
        <v>97</v>
      </c>
      <c r="B75" s="99" t="s">
        <v>98</v>
      </c>
      <c r="C75" s="102"/>
      <c r="D75" s="102"/>
      <c r="E75" s="64">
        <v>2963.34</v>
      </c>
      <c r="F75" s="102"/>
    </row>
    <row r="76" spans="1:6" x14ac:dyDescent="0.2">
      <c r="A76" s="101" t="s">
        <v>135</v>
      </c>
      <c r="B76" s="99" t="s">
        <v>136</v>
      </c>
      <c r="C76" s="102"/>
      <c r="D76" s="102"/>
      <c r="E76" s="64">
        <v>1988</v>
      </c>
      <c r="F76" s="102"/>
    </row>
    <row r="77" spans="1:6" x14ac:dyDescent="0.2">
      <c r="A77" s="101" t="s">
        <v>137</v>
      </c>
      <c r="B77" s="99" t="s">
        <v>138</v>
      </c>
      <c r="C77" s="102"/>
      <c r="D77" s="102"/>
      <c r="E77" s="64">
        <v>145</v>
      </c>
      <c r="F77" s="102"/>
    </row>
    <row r="78" spans="1:6" x14ac:dyDescent="0.2">
      <c r="A78" s="100" t="s">
        <v>99</v>
      </c>
      <c r="B78" s="99" t="s">
        <v>100</v>
      </c>
      <c r="C78" s="87">
        <v>245</v>
      </c>
      <c r="D78" s="87">
        <v>245</v>
      </c>
      <c r="E78" s="88">
        <v>1.69</v>
      </c>
      <c r="F78" s="88">
        <v>0.68979591836734999</v>
      </c>
    </row>
    <row r="79" spans="1:6" x14ac:dyDescent="0.2">
      <c r="A79" s="101" t="s">
        <v>139</v>
      </c>
      <c r="B79" s="99" t="s">
        <v>140</v>
      </c>
      <c r="C79" s="102"/>
      <c r="D79" s="102"/>
      <c r="E79" s="64">
        <v>1.69</v>
      </c>
      <c r="F79" s="102"/>
    </row>
    <row r="80" spans="1:6" x14ac:dyDescent="0.2">
      <c r="A80" s="100" t="s">
        <v>141</v>
      </c>
      <c r="B80" s="99" t="s">
        <v>142</v>
      </c>
      <c r="C80" s="87">
        <v>8520</v>
      </c>
      <c r="D80" s="87">
        <v>8520</v>
      </c>
      <c r="E80" s="88">
        <v>6542.14</v>
      </c>
      <c r="F80" s="88">
        <v>76.7856807511737</v>
      </c>
    </row>
    <row r="81" spans="1:6" x14ac:dyDescent="0.2">
      <c r="A81" s="101" t="s">
        <v>143</v>
      </c>
      <c r="B81" s="99" t="s">
        <v>144</v>
      </c>
      <c r="C81" s="102"/>
      <c r="D81" s="102"/>
      <c r="E81" s="64">
        <v>86.26</v>
      </c>
      <c r="F81" s="102"/>
    </row>
    <row r="82" spans="1:6" x14ac:dyDescent="0.2">
      <c r="A82" s="101" t="s">
        <v>145</v>
      </c>
      <c r="B82" s="99" t="s">
        <v>146</v>
      </c>
      <c r="C82" s="102"/>
      <c r="D82" s="102"/>
      <c r="E82" s="64">
        <v>6455.88</v>
      </c>
      <c r="F82" s="102"/>
    </row>
    <row r="83" spans="1:6" x14ac:dyDescent="0.2">
      <c r="A83" s="98" t="s">
        <v>60</v>
      </c>
      <c r="B83" s="99" t="s">
        <v>61</v>
      </c>
      <c r="C83" s="87">
        <v>1650</v>
      </c>
      <c r="D83" s="87">
        <v>1650</v>
      </c>
      <c r="E83" s="88">
        <v>1462.27</v>
      </c>
      <c r="F83" s="88">
        <v>88.622424242424202</v>
      </c>
    </row>
    <row r="84" spans="1:6" x14ac:dyDescent="0.2">
      <c r="A84" s="100" t="s">
        <v>71</v>
      </c>
      <c r="B84" s="99" t="s">
        <v>72</v>
      </c>
      <c r="C84" s="87">
        <v>1650</v>
      </c>
      <c r="D84" s="87">
        <v>1650</v>
      </c>
      <c r="E84" s="88">
        <v>1462.27</v>
      </c>
      <c r="F84" s="88">
        <v>88.622424242424202</v>
      </c>
    </row>
    <row r="85" spans="1:6" x14ac:dyDescent="0.2">
      <c r="A85" s="101" t="s">
        <v>121</v>
      </c>
      <c r="B85" s="99" t="s">
        <v>122</v>
      </c>
      <c r="C85" s="102"/>
      <c r="D85" s="102"/>
      <c r="E85" s="64">
        <v>1462.27</v>
      </c>
      <c r="F85" s="102"/>
    </row>
    <row r="86" spans="1:6" x14ac:dyDescent="0.2">
      <c r="A86" s="96" t="s">
        <v>147</v>
      </c>
      <c r="B86" s="97" t="s">
        <v>148</v>
      </c>
      <c r="C86" s="90">
        <v>17100</v>
      </c>
      <c r="D86" s="90">
        <v>17100</v>
      </c>
      <c r="E86" s="104"/>
      <c r="F86" s="104"/>
    </row>
    <row r="87" spans="1:6" x14ac:dyDescent="0.2">
      <c r="A87" s="98" t="s">
        <v>58</v>
      </c>
      <c r="B87" s="99" t="s">
        <v>59</v>
      </c>
      <c r="C87" s="87">
        <v>17100</v>
      </c>
      <c r="D87" s="87">
        <v>17100</v>
      </c>
      <c r="E87" s="103"/>
      <c r="F87" s="103"/>
    </row>
    <row r="88" spans="1:6" x14ac:dyDescent="0.2">
      <c r="A88" s="100" t="s">
        <v>71</v>
      </c>
      <c r="B88" s="99" t="s">
        <v>72</v>
      </c>
      <c r="C88" s="87">
        <v>17100</v>
      </c>
      <c r="D88" s="87">
        <v>17100</v>
      </c>
      <c r="E88" s="103"/>
      <c r="F88" s="103"/>
    </row>
    <row r="89" spans="1:6" ht="25.5" x14ac:dyDescent="0.2">
      <c r="A89" s="96" t="s">
        <v>149</v>
      </c>
      <c r="B89" s="97" t="s">
        <v>150</v>
      </c>
      <c r="C89" s="90">
        <v>38900</v>
      </c>
      <c r="D89" s="90">
        <v>38900</v>
      </c>
      <c r="E89" s="91">
        <v>24251.79</v>
      </c>
      <c r="F89" s="91">
        <v>62.3439331619537</v>
      </c>
    </row>
    <row r="90" spans="1:6" x14ac:dyDescent="0.2">
      <c r="A90" s="98" t="s">
        <v>58</v>
      </c>
      <c r="B90" s="99" t="s">
        <v>59</v>
      </c>
      <c r="C90" s="87">
        <v>38900</v>
      </c>
      <c r="D90" s="87">
        <v>38900</v>
      </c>
      <c r="E90" s="88">
        <v>24251.79</v>
      </c>
      <c r="F90" s="88">
        <v>62.3439331619537</v>
      </c>
    </row>
    <row r="91" spans="1:6" x14ac:dyDescent="0.2">
      <c r="A91" s="100" t="s">
        <v>141</v>
      </c>
      <c r="B91" s="99" t="s">
        <v>142</v>
      </c>
      <c r="C91" s="87">
        <v>38900</v>
      </c>
      <c r="D91" s="87">
        <v>38900</v>
      </c>
      <c r="E91" s="88">
        <v>24251.79</v>
      </c>
      <c r="F91" s="88">
        <v>62.3439331619537</v>
      </c>
    </row>
    <row r="92" spans="1:6" x14ac:dyDescent="0.2">
      <c r="A92" s="101" t="s">
        <v>143</v>
      </c>
      <c r="B92" s="99" t="s">
        <v>144</v>
      </c>
      <c r="C92" s="102"/>
      <c r="D92" s="102"/>
      <c r="E92" s="64">
        <v>13524.35</v>
      </c>
      <c r="F92" s="102"/>
    </row>
    <row r="93" spans="1:6" x14ac:dyDescent="0.2">
      <c r="A93" s="101" t="s">
        <v>151</v>
      </c>
      <c r="B93" s="99" t="s">
        <v>152</v>
      </c>
      <c r="C93" s="102"/>
      <c r="D93" s="102"/>
      <c r="E93" s="64">
        <v>10727.44</v>
      </c>
      <c r="F93" s="102"/>
    </row>
  </sheetData>
  <mergeCells count="9">
    <mergeCell ref="A21:F21"/>
    <mergeCell ref="A23:B23"/>
    <mergeCell ref="A24:B24"/>
    <mergeCell ref="A2:I2"/>
    <mergeCell ref="A6:F6"/>
    <mergeCell ref="A7:F7"/>
    <mergeCell ref="A9:B9"/>
    <mergeCell ref="A10:B10"/>
    <mergeCell ref="A20:F20"/>
  </mergeCells>
  <pageMargins left="0.25" right="0.25" top="0.75" bottom="0.75" header="0.3" footer="0.3"/>
  <pageSetup paperSize="9" scale="9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Sažetak</vt:lpstr>
      <vt:lpstr>PiR - prema ekonomskoj kl.</vt:lpstr>
      <vt:lpstr>PiR - prema izvorima finan.</vt:lpstr>
      <vt:lpstr>PiR - prema funkcijskoj kl</vt:lpstr>
      <vt:lpstr>Račun fin - prema ekonomskoj kl</vt:lpstr>
      <vt:lpstr>Račun fin - prema izvorima</vt:lpstr>
      <vt:lpstr>Poseban dio - prema prog. kl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Vlatka Prskalo</dc:creator>
  <cp:lastModifiedBy>Vlatka Prskalo</cp:lastModifiedBy>
  <cp:lastPrinted>2025-03-27T13:30:56Z</cp:lastPrinted>
  <dcterms:created xsi:type="dcterms:W3CDTF">2025-03-04T12:06:56Z</dcterms:created>
  <dcterms:modified xsi:type="dcterms:W3CDTF">2025-03-27T13:36:12Z</dcterms:modified>
</cp:coreProperties>
</file>